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02 대관\02 대관필요양식\"/>
    </mc:Choice>
  </mc:AlternateContent>
  <xr:revisionPtr revIDLastSave="0" documentId="13_ncr:1_{FB2286A3-A01A-4C83-8BAE-EF9382A9C02B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공연" sheetId="9" state="hidden" r:id="rId1"/>
    <sheet name="공연,행사" sheetId="1" r:id="rId2"/>
    <sheet name="납부" sheetId="4" state="hidden" r:id="rId3"/>
    <sheet name="공연_납부(음향반사판)" sheetId="6" state="hidden" r:id="rId4"/>
    <sheet name="Sheet2" sheetId="3" r:id="rId5"/>
  </sheets>
  <definedNames>
    <definedName name="_xlnm.Print_Area" localSheetId="0">공연!$A$1:$T$46</definedName>
    <definedName name="_xlnm.Print_Area" localSheetId="1">'공연,행사'!$A$1:$T$46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2" i="9" l="1"/>
  <c r="J42" i="9" s="1"/>
  <c r="O41" i="9"/>
  <c r="J41" i="9" s="1"/>
  <c r="O40" i="9"/>
  <c r="J40" i="9" s="1"/>
  <c r="J39" i="9"/>
  <c r="J38" i="9"/>
  <c r="J37" i="9"/>
  <c r="J36" i="9"/>
  <c r="J35" i="9"/>
  <c r="O34" i="9"/>
  <c r="J34" i="9" s="1"/>
  <c r="O33" i="9"/>
  <c r="J33" i="9" s="1"/>
  <c r="O32" i="9"/>
  <c r="J32" i="9" s="1"/>
  <c r="O31" i="9"/>
  <c r="J31" i="9" s="1"/>
  <c r="O30" i="9"/>
  <c r="J30" i="9" s="1"/>
  <c r="L29" i="9"/>
  <c r="L28" i="9"/>
  <c r="O28" i="9" s="1"/>
  <c r="J28" i="9" s="1"/>
  <c r="O27" i="9"/>
  <c r="J27" i="9" s="1"/>
  <c r="O26" i="9"/>
  <c r="J26" i="9"/>
  <c r="O25" i="9"/>
  <c r="J25" i="9" s="1"/>
  <c r="O24" i="9"/>
  <c r="J24" i="9" s="1"/>
  <c r="O23" i="9"/>
  <c r="J23" i="9" s="1"/>
  <c r="O22" i="9"/>
  <c r="J22" i="9"/>
  <c r="O21" i="9"/>
  <c r="J21" i="9" s="1"/>
  <c r="J20" i="9"/>
  <c r="R14" i="9"/>
  <c r="J14" i="9"/>
  <c r="R13" i="9"/>
  <c r="J13" i="9"/>
  <c r="R12" i="9"/>
  <c r="J12" i="9"/>
  <c r="AC10" i="4"/>
  <c r="J15" i="9" l="1"/>
  <c r="O29" i="9"/>
  <c r="J29" i="9" s="1"/>
  <c r="J43" i="9" s="1"/>
  <c r="Q29" i="6"/>
  <c r="Q24" i="6"/>
  <c r="Q23" i="6"/>
  <c r="Q22" i="6"/>
  <c r="Q21" i="6"/>
  <c r="I21" i="6"/>
  <c r="I20" i="6"/>
  <c r="I15" i="6"/>
  <c r="I14" i="6"/>
  <c r="Q19" i="6"/>
  <c r="Q18" i="6"/>
  <c r="Q17" i="6"/>
  <c r="Q16" i="6"/>
  <c r="Q15" i="6"/>
  <c r="Q14" i="6"/>
  <c r="F7" i="9" l="1"/>
  <c r="L29" i="1"/>
  <c r="L28" i="1"/>
  <c r="J37" i="1" l="1"/>
  <c r="J38" i="1"/>
  <c r="Q42" i="6" l="1"/>
  <c r="Q41" i="6"/>
  <c r="Q40" i="6"/>
  <c r="Q39" i="6"/>
  <c r="Q38" i="6"/>
  <c r="Q37" i="6"/>
  <c r="Q36" i="6"/>
  <c r="Q35" i="6"/>
  <c r="Q33" i="6"/>
  <c r="Q32" i="6"/>
  <c r="Q31" i="6"/>
  <c r="N42" i="6"/>
  <c r="Q30" i="6"/>
  <c r="N41" i="6"/>
  <c r="N40" i="6"/>
  <c r="N39" i="6"/>
  <c r="N38" i="6"/>
  <c r="N37" i="6"/>
  <c r="N36" i="6"/>
  <c r="AC36" i="6" s="1"/>
  <c r="N35" i="6"/>
  <c r="N34" i="6"/>
  <c r="N33" i="6"/>
  <c r="N32" i="6"/>
  <c r="N31" i="6"/>
  <c r="AC31" i="6" s="1"/>
  <c r="N30" i="6"/>
  <c r="N29" i="6"/>
  <c r="AC29" i="6" s="1"/>
  <c r="N24" i="6"/>
  <c r="N23" i="6"/>
  <c r="N22" i="6"/>
  <c r="N21" i="6"/>
  <c r="N20" i="6"/>
  <c r="N19" i="6"/>
  <c r="N18" i="6"/>
  <c r="N17" i="6"/>
  <c r="N16" i="6"/>
  <c r="N15" i="6"/>
  <c r="N14" i="6"/>
  <c r="W34" i="6"/>
  <c r="W33" i="6"/>
  <c r="W19" i="6"/>
  <c r="W18" i="6"/>
  <c r="M6" i="6"/>
  <c r="G4" i="6"/>
  <c r="G5" i="6"/>
  <c r="G3" i="6"/>
  <c r="AC41" i="6"/>
  <c r="AC27" i="6"/>
  <c r="AC11" i="6"/>
  <c r="AC10" i="6"/>
  <c r="G6" i="6"/>
  <c r="AC42" i="6" l="1"/>
  <c r="AC32" i="6"/>
  <c r="AC38" i="6"/>
  <c r="AC35" i="6"/>
  <c r="AC39" i="6"/>
  <c r="AC37" i="6"/>
  <c r="AC33" i="6"/>
  <c r="Q34" i="6"/>
  <c r="AC34" i="6" s="1"/>
  <c r="I45" i="6"/>
  <c r="AC40" i="6"/>
  <c r="AC30" i="6"/>
  <c r="Q31" i="4"/>
  <c r="AB26" i="6" l="1"/>
  <c r="Q38" i="4"/>
  <c r="N38" i="4"/>
  <c r="Q37" i="4"/>
  <c r="N37" i="4"/>
  <c r="Q36" i="4"/>
  <c r="N36" i="4"/>
  <c r="Q35" i="4"/>
  <c r="N35" i="4"/>
  <c r="Q34" i="4"/>
  <c r="N34" i="4"/>
  <c r="Q33" i="4"/>
  <c r="N33" i="4"/>
  <c r="Q32" i="4"/>
  <c r="N32" i="4"/>
  <c r="N31" i="4"/>
  <c r="AC31" i="4" s="1"/>
  <c r="W30" i="4"/>
  <c r="Q30" i="4"/>
  <c r="N30" i="4"/>
  <c r="W29" i="4"/>
  <c r="Q29" i="4"/>
  <c r="AC29" i="4" s="1"/>
  <c r="N29" i="4"/>
  <c r="Q28" i="4"/>
  <c r="N28" i="4"/>
  <c r="AC28" i="4" s="1"/>
  <c r="Q27" i="4"/>
  <c r="N27" i="4"/>
  <c r="Q26" i="4"/>
  <c r="N26" i="4"/>
  <c r="AC24" i="4"/>
  <c r="N21" i="4"/>
  <c r="N20" i="4"/>
  <c r="N19" i="4"/>
  <c r="N18" i="4"/>
  <c r="N17" i="4"/>
  <c r="W16" i="4"/>
  <c r="N16" i="4"/>
  <c r="W15" i="4"/>
  <c r="N15" i="4"/>
  <c r="N14" i="4"/>
  <c r="N13" i="4"/>
  <c r="N12" i="4"/>
  <c r="M6" i="4"/>
  <c r="G6" i="4"/>
  <c r="O42" i="1"/>
  <c r="J42" i="1" s="1"/>
  <c r="O41" i="1"/>
  <c r="AC24" i="6" s="1"/>
  <c r="O40" i="1"/>
  <c r="AC23" i="6" s="1"/>
  <c r="J39" i="1"/>
  <c r="J36" i="1"/>
  <c r="J35" i="1"/>
  <c r="O34" i="1"/>
  <c r="J34" i="1" s="1"/>
  <c r="O33" i="1"/>
  <c r="AC22" i="6" s="1"/>
  <c r="O32" i="1"/>
  <c r="J32" i="1" s="1"/>
  <c r="O31" i="1"/>
  <c r="AC21" i="6" s="1"/>
  <c r="O30" i="1"/>
  <c r="J30" i="1" s="1"/>
  <c r="O29" i="1"/>
  <c r="AC19" i="6" s="1"/>
  <c r="O28" i="1"/>
  <c r="AC18" i="6" s="1"/>
  <c r="O27" i="1"/>
  <c r="AC17" i="6" s="1"/>
  <c r="O26" i="1"/>
  <c r="J26" i="1" s="1"/>
  <c r="O25" i="1"/>
  <c r="J25" i="1" s="1"/>
  <c r="O24" i="1"/>
  <c r="J24" i="1" s="1"/>
  <c r="O23" i="1"/>
  <c r="J23" i="1" s="1"/>
  <c r="O22" i="1"/>
  <c r="J22" i="1" s="1"/>
  <c r="O21" i="1"/>
  <c r="J21" i="1" s="1"/>
  <c r="AC15" i="6"/>
  <c r="AC14" i="6"/>
  <c r="R14" i="1"/>
  <c r="J14" i="1" s="1"/>
  <c r="R13" i="1"/>
  <c r="J13" i="1" s="1"/>
  <c r="R12" i="1"/>
  <c r="J12" i="1" s="1"/>
  <c r="I41" i="4" l="1"/>
  <c r="Q20" i="4"/>
  <c r="AC20" i="4" s="1"/>
  <c r="AC38" i="4"/>
  <c r="J41" i="1"/>
  <c r="J28" i="1"/>
  <c r="J40" i="1"/>
  <c r="Q19" i="4"/>
  <c r="AC19" i="4" s="1"/>
  <c r="Q21" i="4"/>
  <c r="AC21" i="4" s="1"/>
  <c r="AC36" i="4"/>
  <c r="J20" i="1"/>
  <c r="J31" i="1"/>
  <c r="J33" i="1"/>
  <c r="Q15" i="4"/>
  <c r="AC15" i="4" s="1"/>
  <c r="J29" i="1"/>
  <c r="AC37" i="4"/>
  <c r="AC35" i="4"/>
  <c r="AC30" i="4"/>
  <c r="AC27" i="4"/>
  <c r="AC33" i="4"/>
  <c r="AC26" i="4"/>
  <c r="AC32" i="4"/>
  <c r="AC34" i="4"/>
  <c r="Q18" i="4"/>
  <c r="AC18" i="4" s="1"/>
  <c r="Q20" i="6"/>
  <c r="AC20" i="6" s="1"/>
  <c r="Q17" i="4"/>
  <c r="AC17" i="4" s="1"/>
  <c r="Q14" i="4"/>
  <c r="AC14" i="4" s="1"/>
  <c r="J27" i="1"/>
  <c r="Q13" i="4"/>
  <c r="AC13" i="4" s="1"/>
  <c r="AC16" i="6"/>
  <c r="Q12" i="4"/>
  <c r="AC12" i="4" s="1"/>
  <c r="Q16" i="4"/>
  <c r="AC16" i="4" s="1"/>
  <c r="J43" i="1" l="1"/>
  <c r="AB23" i="4"/>
  <c r="I42" i="4"/>
  <c r="AB9" i="6"/>
  <c r="AA44" i="6" s="1"/>
  <c r="I46" i="6"/>
  <c r="AB9" i="4"/>
  <c r="J15" i="1"/>
  <c r="F7" i="1" l="1"/>
  <c r="AA40" i="4"/>
</calcChain>
</file>

<file path=xl/sharedStrings.xml><?xml version="1.0" encoding="utf-8"?>
<sst xmlns="http://schemas.openxmlformats.org/spreadsheetml/2006/main" count="679" uniqueCount="127">
  <si>
    <t>오전</t>
    <phoneticPr fontId="2" type="noConversion"/>
  </si>
  <si>
    <t>오후</t>
    <phoneticPr fontId="2" type="noConversion"/>
  </si>
  <si>
    <t>야간</t>
    <phoneticPr fontId="2" type="noConversion"/>
  </si>
  <si>
    <t>구분</t>
    <phoneticPr fontId="2" type="noConversion"/>
  </si>
  <si>
    <t>금액</t>
    <phoneticPr fontId="2" type="noConversion"/>
  </si>
  <si>
    <t>횟수</t>
    <phoneticPr fontId="2" type="noConversion"/>
  </si>
  <si>
    <t>기본시설 사용료(합계)</t>
    <phoneticPr fontId="2" type="noConversion"/>
  </si>
  <si>
    <t>부속설비 사용료(합계)</t>
    <phoneticPr fontId="2" type="noConversion"/>
  </si>
  <si>
    <t>피아노</t>
    <phoneticPr fontId="2" type="noConversion"/>
  </si>
  <si>
    <t>피아노(국산)</t>
    <phoneticPr fontId="2" type="noConversion"/>
  </si>
  <si>
    <t>사용금액(원)</t>
    <phoneticPr fontId="2" type="noConversion"/>
  </si>
  <si>
    <t>1회</t>
    <phoneticPr fontId="2" type="noConversion"/>
  </si>
  <si>
    <t>기준 사용료</t>
    <phoneticPr fontId="2" type="noConversion"/>
  </si>
  <si>
    <t>설치, 연습 사용료(50%)</t>
    <phoneticPr fontId="2" type="noConversion"/>
  </si>
  <si>
    <t>기본조명</t>
    <phoneticPr fontId="2" type="noConversion"/>
  </si>
  <si>
    <t>strobe</t>
    <phoneticPr fontId="2" type="noConversion"/>
  </si>
  <si>
    <t>follow spot light</t>
    <phoneticPr fontId="2" type="noConversion"/>
  </si>
  <si>
    <t>Par64, Par46</t>
    <phoneticPr fontId="2" type="noConversion"/>
  </si>
  <si>
    <t>Moving Light</t>
    <phoneticPr fontId="2" type="noConversion"/>
  </si>
  <si>
    <t>음향반사판</t>
    <phoneticPr fontId="2" type="noConversion"/>
  </si>
  <si>
    <t>외부무선마이크</t>
    <phoneticPr fontId="2" type="noConversion"/>
  </si>
  <si>
    <t>영사기(35m/m)</t>
    <phoneticPr fontId="2" type="noConversion"/>
  </si>
  <si>
    <t>비디오프로젝트</t>
    <phoneticPr fontId="2" type="noConversion"/>
  </si>
  <si>
    <t>녹화 - 비디오</t>
    <phoneticPr fontId="2" type="noConversion"/>
  </si>
  <si>
    <t>덧마루</t>
    <phoneticPr fontId="2" type="noConversion"/>
  </si>
  <si>
    <t>고무매트</t>
    <phoneticPr fontId="2" type="noConversion"/>
  </si>
  <si>
    <t>냉방</t>
    <phoneticPr fontId="2" type="noConversion"/>
  </si>
  <si>
    <t>난방</t>
    <phoneticPr fontId="2" type="noConversion"/>
  </si>
  <si>
    <t>스모그기</t>
    <phoneticPr fontId="2" type="noConversion"/>
  </si>
  <si>
    <t>Moving Console</t>
    <phoneticPr fontId="2" type="noConversion"/>
  </si>
  <si>
    <t>1일</t>
    <phoneticPr fontId="2" type="noConversion"/>
  </si>
  <si>
    <t>조명시설</t>
    <phoneticPr fontId="2" type="noConversion"/>
  </si>
  <si>
    <t>음향ㆍ
영상시설</t>
    <phoneticPr fontId="2" type="noConversion"/>
  </si>
  <si>
    <t>무대시설</t>
    <phoneticPr fontId="2" type="noConversion"/>
  </si>
  <si>
    <t>냉난방
시설</t>
    <phoneticPr fontId="2" type="noConversion"/>
  </si>
  <si>
    <t>기타</t>
    <phoneticPr fontId="2" type="noConversion"/>
  </si>
  <si>
    <t>공연연습을 위한 사용료 없음
(1일 기준 사용료)</t>
    <phoneticPr fontId="2" type="noConversion"/>
  </si>
  <si>
    <t>기본조명을 제외한 조명의 운영인력은 대관자 부담(설치 및 철거, 운영)
Moving Light는 순수공연만 대관(행사 및 발표회는 제외)
사용료는 1대 기준임</t>
    <phoneticPr fontId="2" type="noConversion"/>
  </si>
  <si>
    <t>운영인력은 대관자가 부담
재료비를 포함한 금액</t>
    <phoneticPr fontId="2" type="noConversion"/>
  </si>
  <si>
    <t>공연연습을 위한
사용료감면 없음</t>
    <phoneticPr fontId="2" type="noConversion"/>
  </si>
  <si>
    <t>○</t>
  </si>
  <si>
    <t>○</t>
    <phoneticPr fontId="2" type="noConversion"/>
  </si>
  <si>
    <t>단 체 명</t>
    <phoneticPr fontId="2" type="noConversion"/>
  </si>
  <si>
    <t>대관일자</t>
    <phoneticPr fontId="2" type="noConversion"/>
  </si>
  <si>
    <t>사용료내역</t>
    <phoneticPr fontId="2" type="noConversion"/>
  </si>
  <si>
    <t>1. 기본시설 사용</t>
    <phoneticPr fontId="2" type="noConversion"/>
  </si>
  <si>
    <t>2. 부속설비 사용</t>
    <phoneticPr fontId="2" type="noConversion"/>
  </si>
  <si>
    <t>비고</t>
    <phoneticPr fontId="2" type="noConversion"/>
  </si>
  <si>
    <t>설치만 되어 있는 경우
(30% 적용)</t>
    <phoneticPr fontId="2" type="noConversion"/>
  </si>
  <si>
    <t>대관료</t>
    <phoneticPr fontId="2" type="noConversion"/>
  </si>
  <si>
    <t>운영인력은 대관자가 부담(설치 및 철거)
고무매트는 테이프 포함 금액임
보면대 - 10개 이상 사용시 적용</t>
    <phoneticPr fontId="2" type="noConversion"/>
  </si>
  <si>
    <t>오전(09:00~12:00)</t>
    <phoneticPr fontId="2" type="noConversion"/>
  </si>
  <si>
    <t>오후(13:00~17:00)</t>
    <phoneticPr fontId="2" type="noConversion"/>
  </si>
  <si>
    <t>야간(18:00~22:00)</t>
    <phoneticPr fontId="2" type="noConversion"/>
  </si>
  <si>
    <t>:</t>
    <phoneticPr fontId="2" type="noConversion"/>
  </si>
  <si>
    <t>유선마이크</t>
    <phoneticPr fontId="2" type="noConversion"/>
  </si>
  <si>
    <t>무선마이크</t>
    <phoneticPr fontId="2" type="noConversion"/>
  </si>
  <si>
    <t>(</t>
    <phoneticPr fontId="2" type="noConversion"/>
  </si>
  <si>
    <t>개)</t>
    <phoneticPr fontId="2" type="noConversion"/>
  </si>
  <si>
    <t>&lt;작성 시 유의사항&gt;</t>
    <phoneticPr fontId="2" type="noConversion"/>
  </si>
  <si>
    <t>대관료 내역</t>
    <phoneticPr fontId="12" type="noConversion"/>
  </si>
  <si>
    <t>1.</t>
    <phoneticPr fontId="12" type="noConversion"/>
  </si>
  <si>
    <t>:</t>
    <phoneticPr fontId="12" type="noConversion"/>
  </si>
  <si>
    <t>2.</t>
  </si>
  <si>
    <t>단체명</t>
    <phoneticPr fontId="12" type="noConversion"/>
  </si>
  <si>
    <t>3.</t>
  </si>
  <si>
    <t>대관일자</t>
    <phoneticPr fontId="12" type="noConversion"/>
  </si>
  <si>
    <t>4.</t>
  </si>
  <si>
    <t>산출근거</t>
    <phoneticPr fontId="12" type="noConversion"/>
  </si>
  <si>
    <t xml:space="preserve">가. </t>
    <phoneticPr fontId="12" type="noConversion"/>
  </si>
  <si>
    <t>준비사용</t>
    <phoneticPr fontId="12" type="noConversion"/>
  </si>
  <si>
    <t>-</t>
    <phoneticPr fontId="12" type="noConversion"/>
  </si>
  <si>
    <t>기본시설</t>
    <phoneticPr fontId="12" type="noConversion"/>
  </si>
  <si>
    <t>:</t>
    <phoneticPr fontId="12" type="noConversion"/>
  </si>
  <si>
    <t>회</t>
    <phoneticPr fontId="12" type="noConversion"/>
  </si>
  <si>
    <t>×</t>
    <phoneticPr fontId="12" type="noConversion"/>
  </si>
  <si>
    <t>부속시설</t>
    <phoneticPr fontId="12" type="noConversion"/>
  </si>
  <si>
    <t xml:space="preserve">나. </t>
    <phoneticPr fontId="12" type="noConversion"/>
  </si>
  <si>
    <t>공연사용</t>
    <phoneticPr fontId="12" type="noConversion"/>
  </si>
  <si>
    <t>야간</t>
    <phoneticPr fontId="12" type="noConversion"/>
  </si>
  <si>
    <t>라.</t>
    <phoneticPr fontId="12" type="noConversion"/>
  </si>
  <si>
    <t>대관료(부가세 포함)</t>
    <phoneticPr fontId="12" type="noConversion"/>
  </si>
  <si>
    <t>5.</t>
    <phoneticPr fontId="12" type="noConversion"/>
  </si>
  <si>
    <t>입금계좌</t>
    <phoneticPr fontId="12" type="noConversion"/>
  </si>
  <si>
    <t>대구은행 505-10-196761-4 재단법인행복북구문화재단</t>
    <phoneticPr fontId="12" type="noConversion"/>
  </si>
  <si>
    <t>(※대관 허가통지서를 받은 즉시 납부 하여야 하며,
   송금 후 전화확인 바랍니다. ☎053-320-5127)</t>
    <phoneticPr fontId="12" type="noConversion"/>
  </si>
  <si>
    <t>※ 사용시간 구분 : 오전 09:00~12:00│오후 13:00~17:00│야간18:00
※ 공연연습, 무대시설, 행사준비를 위한 사용시는 당해 기준 사용료의 50%로 함(난방, 덧마루 제외)
※ 토요일, 일요일, 공휴일 사용시는 당해기준 사용료의 20%를 가산함
※ 공연 오퍼레이터(operrator)및 진행스텝은 대관자 측에서 동반함을 원칙으로 함</t>
    <phoneticPr fontId="12" type="noConversion"/>
  </si>
  <si>
    <t>행사명</t>
    <phoneticPr fontId="12" type="noConversion"/>
  </si>
  <si>
    <t>)</t>
    <phoneticPr fontId="2" type="noConversion"/>
  </si>
  <si>
    <t>피아노(국산)</t>
    <phoneticPr fontId="12" type="noConversion"/>
  </si>
  <si>
    <t>피아노(외산)</t>
    <phoneticPr fontId="12" type="noConversion"/>
  </si>
  <si>
    <t>기본조명</t>
    <phoneticPr fontId="12" type="noConversion"/>
  </si>
  <si>
    <t>음향반사판</t>
    <phoneticPr fontId="12" type="noConversion"/>
  </si>
  <si>
    <t>무선마이크</t>
    <phoneticPr fontId="12" type="noConversion"/>
  </si>
  <si>
    <t>유선마이크</t>
    <phoneticPr fontId="12" type="noConversion"/>
  </si>
  <si>
    <t>CD플레이어</t>
    <phoneticPr fontId="12" type="noConversion"/>
  </si>
  <si>
    <t>비디오프로젝트</t>
    <phoneticPr fontId="12" type="noConversion"/>
  </si>
  <si>
    <t>덧마루</t>
    <phoneticPr fontId="12" type="noConversion"/>
  </si>
  <si>
    <t>고무매트</t>
    <phoneticPr fontId="12" type="noConversion"/>
  </si>
  <si>
    <t>보면대</t>
    <phoneticPr fontId="12" type="noConversion"/>
  </si>
  <si>
    <t>(</t>
    <phoneticPr fontId="2" type="noConversion"/>
  </si>
  <si>
    <t>대기준)</t>
    <phoneticPr fontId="2" type="noConversion"/>
  </si>
  <si>
    <t>2.1.(목)</t>
    <phoneticPr fontId="12" type="noConversion"/>
  </si>
  <si>
    <t>오전</t>
    <phoneticPr fontId="12" type="noConversion"/>
  </si>
  <si>
    <t>오후</t>
    <phoneticPr fontId="12" type="noConversion"/>
  </si>
  <si>
    <r>
      <t xml:space="preserve">* </t>
    </r>
    <r>
      <rPr>
        <b/>
        <sz val="10"/>
        <color rgb="FFFF0000"/>
        <rFont val="맑은 고딕"/>
        <family val="3"/>
        <charset val="129"/>
        <scheme val="minor"/>
      </rPr>
      <t>기본시설 및 부속설비에 이용 신청 항목에 횟수(숫자)로만 입력 해 주시면 됩니다.</t>
    </r>
    <r>
      <rPr>
        <sz val="10"/>
        <color theme="1"/>
        <rFont val="맑은 고딕"/>
        <family val="3"/>
        <charset val="129"/>
        <scheme val="minor"/>
      </rPr>
      <t xml:space="preserve">
* 부속설비 사용횟수는 기본시설사용 사용횟수와 동일해야합니다.(ex. 평일 오후1회, 야간 1회 기본시설 사용시, 부속설비 기준사용은 2회 기입)
* 유선마이크 3개 이상 필요시 원하시는 개수로 내용수정 바랍니다. ( 3개이하 사용시 기준사용료 변동 없음 )
* 무선마이크 2개 이상 필요시 원하시는 개수로 내용수정 바랍니다. ( 2개이하 사용시 기준사용료 변동 없음 )
* 자세한 사항은 전화문의 (☎053-</t>
    </r>
    <r>
      <rPr>
        <b/>
        <sz val="10"/>
        <color rgb="FFFF0000"/>
        <rFont val="맑은 고딕"/>
        <family val="3"/>
        <charset val="129"/>
        <scheme val="minor"/>
      </rPr>
      <t>320-5127</t>
    </r>
    <r>
      <rPr>
        <sz val="10"/>
        <color theme="1"/>
        <rFont val="맑은 고딕"/>
        <family val="3"/>
        <charset val="129"/>
        <scheme val="minor"/>
      </rPr>
      <t>) 바랍니다.</t>
    </r>
    <phoneticPr fontId="2" type="noConversion"/>
  </si>
  <si>
    <t>( 공연시간 :</t>
    <phoneticPr fontId="2" type="noConversion"/>
  </si>
  <si>
    <t>공연명</t>
    <phoneticPr fontId="2" type="noConversion"/>
  </si>
  <si>
    <t>보면대</t>
    <phoneticPr fontId="2" type="noConversion"/>
  </si>
  <si>
    <t>더블CDP</t>
    <phoneticPr fontId="2" type="noConversion"/>
  </si>
  <si>
    <t>흑샤막</t>
    <phoneticPr fontId="2" type="noConversion"/>
  </si>
  <si>
    <t>백샤막</t>
    <phoneticPr fontId="2" type="noConversion"/>
  </si>
  <si>
    <t>유선마이크 3개기준 10,000원
1개 초과시 5,000원
무선마이크 2개기준 20,000원
1개 초과시 10,000원 추가
무선마이크 건전지는 대관자 부담
노트북은 대관자 준비
음향 오퍼레이터(Operator) 및 진행스탭은 대관자 측에서 동반함을 원칙으로 함</t>
    <phoneticPr fontId="2" type="noConversion"/>
  </si>
  <si>
    <t>다.</t>
    <phoneticPr fontId="12" type="noConversion"/>
  </si>
  <si>
    <t>대관료</t>
    <phoneticPr fontId="1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</si>
  <si>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-소공연장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사용신청서(공연)</t>
    </r>
    <phoneticPr fontId="2" type="noConversion"/>
  </si>
  <si>
    <t>설치, 연습 사용료
(70% 적용)</t>
    <phoneticPr fontId="2" type="noConversion"/>
  </si>
  <si>
    <t>평일/휴일</t>
    <phoneticPr fontId="2" type="noConversion"/>
  </si>
  <si>
    <t>대구북구문화원 '하모니카로 노년을 힙(Hip)하게'</t>
    <phoneticPr fontId="2" type="noConversion"/>
  </si>
  <si>
    <t>대구광역시 북구문화원</t>
    <phoneticPr fontId="2" type="noConversion"/>
  </si>
  <si>
    <t>2023.11.1.(수)</t>
    <phoneticPr fontId="2" type="noConversion"/>
  </si>
  <si>
    <t>11.1.(수)</t>
    <phoneticPr fontId="1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</si>
  <si>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-소공연장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사용신청서(행사)</t>
    </r>
    <phoneticPr fontId="2" type="noConversion"/>
  </si>
  <si>
    <t>피아노</t>
    <phoneticPr fontId="2" type="noConversion"/>
  </si>
  <si>
    <t>피아노</t>
    <phoneticPr fontId="12" type="noConversion"/>
  </si>
  <si>
    <t>※ 사용시간 구분 : 오전 09:00~12:00│오후 13:00~17:00│야간18:00~22:00
※ 공연연습, 무대시설, 행사준비를 위한 사용시는 당해 기준 사용료의 50%로 함(덧마루,난방 제외)
※ 토요일, 일요일, 공휴일 사용시는 당해기준 사용료의 20%를 가산함
※ 공연 오퍼레이터(operrator)및 진행스텝은 대관자 측에서 동반함을 원칙으로 함</t>
    <phoneticPr fontId="12" type="noConversion"/>
  </si>
  <si>
    <r>
      <t xml:space="preserve">* </t>
    </r>
    <r>
      <rPr>
        <b/>
        <sz val="10"/>
        <color rgb="FFFF0000"/>
        <rFont val="맑은 고딕"/>
        <family val="3"/>
        <charset val="129"/>
        <scheme val="minor"/>
      </rPr>
      <t>기본시설 및 부속설비에 이용 신청 항목에 횟수(숫자)로만 입력 해 주시면 됩니다.</t>
    </r>
    <r>
      <rPr>
        <sz val="10"/>
        <color theme="1"/>
        <rFont val="맑은 고딕"/>
        <family val="3"/>
        <charset val="129"/>
        <scheme val="minor"/>
      </rPr>
      <t xml:space="preserve">
* 부속설비 사용횟수는 기본시설사용 사용횟수와 동일해야합니다.(ex. 평일 오후1회, 야간 1회 기본시설 사용시, 부속설비 기준사용은 2회 기입)
* 유선마이크 3개 이상 필요시 원하시는 개수로 내용수정 바랍니다. ( 3개이하 사용시 기준사용료 변동 없음 )
* 무선마이크 2개 이상 필요시 원하시는 개수로 내용수정 바랍니다. ( 2개이하 사용시 기준사용료 변동 없음 )
* 자세한 사항은 전화문의 (☎053-</t>
    </r>
    <r>
      <rPr>
        <b/>
        <sz val="10"/>
        <color rgb="FFFF0000"/>
        <rFont val="맑은 고딕"/>
        <family val="3"/>
        <charset val="129"/>
        <scheme val="minor"/>
      </rPr>
      <t>320-5125</t>
    </r>
    <r>
      <rPr>
        <sz val="10"/>
        <color theme="1"/>
        <rFont val="맑은 고딕"/>
        <family val="3"/>
        <charset val="129"/>
        <scheme val="minor"/>
      </rPr>
      <t>) 바랍니다.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</si>
</sst>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000\-000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13">
    <border>
      <left/>
      <right/>
      <top/>
      <bottom/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/>
      <top style="dotted">
        <color auto="1"/>
      </top>
      <bottom style="double">
        <color indexed="64"/>
      </bottom>
      <diagonal/>
    </border>
    <border>
      <left/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/>
      <top style="double">
        <color indexed="64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dotted">
        <color auto="1"/>
      </left>
      <right/>
      <top style="thin">
        <color indexed="64"/>
      </top>
      <bottom style="dotted">
        <color auto="1"/>
      </bottom>
      <diagonal/>
    </border>
    <border>
      <left/>
      <right style="dotted">
        <color auto="1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/>
      <top style="medium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/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dotted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/>
      <top style="thin">
        <color indexed="64"/>
      </top>
      <bottom style="thin">
        <color indexed="64"/>
      </bottom>
      <diagonal/>
    </border>
    <border>
      <left/>
      <right style="dotted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 style="medium">
        <color indexed="64"/>
      </right>
      <top/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medium">
        <color indexed="64"/>
      </right>
      <top style="dotted">
        <color auto="1"/>
      </top>
      <bottom/>
      <diagonal/>
    </border>
    <border>
      <left style="medium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thin">
        <color indexed="64"/>
      </right>
      <top/>
      <bottom style="double">
        <color indexed="64"/>
      </bottom>
      <diagonal/>
    </border>
    <border>
      <left/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auto="1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tted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dotted">
        <color auto="1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tted">
        <color auto="1"/>
      </right>
      <top/>
      <bottom style="thin">
        <color indexed="64"/>
      </bottom>
      <diagonal/>
    </border>
    <border>
      <left/>
      <right/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</cellStyleXfs>
  <cellXfs count="30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4" fillId="0" borderId="49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distributed"/>
    </xf>
    <xf numFmtId="41" fontId="4" fillId="0" borderId="92" xfId="0" applyNumberFormat="1" applyFont="1" applyBorder="1" applyAlignment="1">
      <alignment horizontal="center" vertical="center"/>
    </xf>
    <xf numFmtId="0" fontId="10" fillId="0" borderId="0" xfId="2">
      <alignment vertical="center"/>
    </xf>
    <xf numFmtId="0" fontId="10" fillId="0" borderId="95" xfId="2" applyBorder="1">
      <alignment vertical="center"/>
    </xf>
    <xf numFmtId="0" fontId="10" fillId="0" borderId="0" xfId="2" applyBorder="1" applyAlignment="1">
      <alignment horizontal="center" vertical="center"/>
    </xf>
    <xf numFmtId="0" fontId="10" fillId="0" borderId="0" xfId="2" applyBorder="1">
      <alignment vertical="center"/>
    </xf>
    <xf numFmtId="0" fontId="10" fillId="0" borderId="107" xfId="2" applyBorder="1">
      <alignment vertical="center"/>
    </xf>
    <xf numFmtId="0" fontId="10" fillId="0" borderId="95" xfId="2" applyBorder="1" applyAlignment="1"/>
    <xf numFmtId="0" fontId="10" fillId="0" borderId="0" xfId="2" quotePrefix="1" applyBorder="1" applyAlignment="1"/>
    <xf numFmtId="0" fontId="10" fillId="0" borderId="0" xfId="2" applyBorder="1" applyAlignment="1">
      <alignment horizontal="center"/>
    </xf>
    <xf numFmtId="0" fontId="10" fillId="0" borderId="0" xfId="2" applyBorder="1" applyAlignment="1">
      <alignment horizontal="left"/>
    </xf>
    <xf numFmtId="0" fontId="10" fillId="0" borderId="0" xfId="2" applyBorder="1" applyAlignment="1"/>
    <xf numFmtId="0" fontId="10" fillId="0" borderId="107" xfId="2" applyBorder="1" applyAlignment="1"/>
    <xf numFmtId="0" fontId="10" fillId="0" borderId="0" xfId="2" applyAlignment="1"/>
    <xf numFmtId="0" fontId="10" fillId="0" borderId="0" xfId="2" quotePrefix="1" applyBorder="1">
      <alignment vertical="center"/>
    </xf>
    <xf numFmtId="0" fontId="10" fillId="0" borderId="0" xfId="2" applyBorder="1" applyAlignment="1">
      <alignment horizontal="distributed" vertical="center"/>
    </xf>
    <xf numFmtId="0" fontId="10" fillId="4" borderId="0" xfId="2" applyFill="1" applyBorder="1" applyAlignment="1">
      <alignment vertical="center"/>
    </xf>
    <xf numFmtId="0" fontId="10" fillId="4" borderId="0" xfId="2" applyFill="1" applyBorder="1">
      <alignment vertical="center"/>
    </xf>
    <xf numFmtId="0" fontId="13" fillId="0" borderId="95" xfId="2" applyFont="1" applyBorder="1">
      <alignment vertical="center"/>
    </xf>
    <xf numFmtId="0" fontId="13" fillId="0" borderId="0" xfId="2" applyFont="1" applyBorder="1">
      <alignment vertical="center"/>
    </xf>
    <xf numFmtId="0" fontId="13" fillId="0" borderId="0" xfId="2" quotePrefix="1" applyFont="1" applyBorder="1" applyAlignment="1">
      <alignment horizontal="center" vertical="center"/>
    </xf>
    <xf numFmtId="0" fontId="13" fillId="0" borderId="0" xfId="2" applyFont="1" applyBorder="1" applyAlignment="1">
      <alignment vertical="center"/>
    </xf>
    <xf numFmtId="0" fontId="13" fillId="0" borderId="0" xfId="2" quotePrefix="1" applyFont="1" applyBorder="1">
      <alignment vertical="center"/>
    </xf>
    <xf numFmtId="0" fontId="13" fillId="0" borderId="0" xfId="2" applyFont="1" applyBorder="1" applyAlignment="1">
      <alignment horizontal="left" vertical="center"/>
    </xf>
    <xf numFmtId="0" fontId="13" fillId="0" borderId="0" xfId="2" applyFont="1">
      <alignment vertical="center"/>
    </xf>
    <xf numFmtId="176" fontId="13" fillId="0" borderId="0" xfId="2" applyNumberFormat="1" applyFont="1" applyBorder="1" applyAlignment="1">
      <alignment horizontal="distributed" vertical="center"/>
    </xf>
    <xf numFmtId="0" fontId="13" fillId="0" borderId="0" xfId="2" applyFont="1" applyBorder="1" applyAlignment="1">
      <alignment horizontal="center" vertical="center"/>
    </xf>
    <xf numFmtId="42" fontId="13" fillId="0" borderId="107" xfId="2" applyNumberFormat="1" applyFont="1" applyBorder="1">
      <alignment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3" applyFont="1" applyBorder="1" applyAlignment="1">
      <alignment horizontal="center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07" xfId="2" applyNumberFormat="1" applyFont="1" applyBorder="1" applyAlignment="1">
      <alignment horizontal="center" vertical="center"/>
    </xf>
    <xf numFmtId="42" fontId="10" fillId="0" borderId="0" xfId="2" applyNumberFormat="1">
      <alignment vertical="center"/>
    </xf>
    <xf numFmtId="0" fontId="4" fillId="4" borderId="0" xfId="2" applyFont="1" applyFill="1" applyBorder="1">
      <alignment vertical="center"/>
    </xf>
    <xf numFmtId="0" fontId="13" fillId="0" borderId="107" xfId="2" applyFont="1" applyBorder="1">
      <alignment vertical="center"/>
    </xf>
    <xf numFmtId="0" fontId="13" fillId="0" borderId="0" xfId="2" applyFont="1" applyBorder="1" applyAlignment="1">
      <alignment horizontal="left" vertical="top" wrapText="1"/>
    </xf>
    <xf numFmtId="0" fontId="10" fillId="0" borderId="48" xfId="2" applyBorder="1">
      <alignment vertical="center"/>
    </xf>
    <xf numFmtId="0" fontId="10" fillId="0" borderId="49" xfId="2" applyBorder="1">
      <alignment vertical="center"/>
    </xf>
    <xf numFmtId="0" fontId="10" fillId="0" borderId="110" xfId="2" applyBorder="1">
      <alignment vertical="center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41" fontId="13" fillId="0" borderId="0" xfId="2" applyNumberFormat="1" applyFont="1" applyBorder="1">
      <alignment vertical="center"/>
    </xf>
    <xf numFmtId="0" fontId="13" fillId="0" borderId="0" xfId="2" quotePrefix="1" applyFont="1" applyBorder="1" applyAlignment="1">
      <alignment horizontal="right" vertical="center"/>
    </xf>
    <xf numFmtId="41" fontId="13" fillId="0" borderId="0" xfId="1" applyFont="1" applyBorder="1" applyAlignment="1">
      <alignment horizontal="left" vertical="center"/>
    </xf>
    <xf numFmtId="20" fontId="8" fillId="0" borderId="0" xfId="0" quotePrefix="1" applyNumberFormat="1" applyFont="1" applyAlignment="1" applyProtection="1">
      <alignment horizontal="left"/>
      <protection locked="0"/>
    </xf>
    <xf numFmtId="0" fontId="10" fillId="0" borderId="91" xfId="0" applyFont="1" applyBorder="1" applyAlignment="1">
      <alignment horizontal="center" vertical="center"/>
    </xf>
    <xf numFmtId="0" fontId="10" fillId="0" borderId="80" xfId="0" applyFont="1" applyBorder="1" applyAlignment="1">
      <alignment horizontal="center" vertical="center"/>
    </xf>
    <xf numFmtId="0" fontId="10" fillId="0" borderId="81" xfId="0" applyFont="1" applyBorder="1" applyAlignment="1">
      <alignment horizontal="center" vertical="center"/>
    </xf>
    <xf numFmtId="0" fontId="4" fillId="3" borderId="82" xfId="0" applyFont="1" applyFill="1" applyBorder="1" applyAlignment="1">
      <alignment horizontal="center" vertical="center"/>
    </xf>
    <xf numFmtId="0" fontId="10" fillId="0" borderId="83" xfId="0" applyFont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10" fillId="0" borderId="89" xfId="0" applyFont="1" applyBorder="1" applyAlignment="1">
      <alignment horizontal="center" vertical="center"/>
    </xf>
    <xf numFmtId="41" fontId="10" fillId="0" borderId="33" xfId="0" applyNumberFormat="1" applyFont="1" applyBorder="1" applyAlignment="1">
      <alignment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23" xfId="0" applyFont="1" applyFill="1" applyBorder="1" applyAlignment="1" applyProtection="1">
      <alignment horizontal="center" vertical="center"/>
      <protection locked="0"/>
    </xf>
    <xf numFmtId="0" fontId="10" fillId="0" borderId="12" xfId="0" applyFont="1" applyFill="1" applyBorder="1" applyAlignment="1">
      <alignment horizontal="center" vertical="center"/>
    </xf>
    <xf numFmtId="0" fontId="10" fillId="0" borderId="14" xfId="0" applyFont="1" applyFill="1" applyBorder="1" applyAlignment="1" applyProtection="1">
      <alignment horizontal="center" vertical="center"/>
      <protection locked="0"/>
    </xf>
    <xf numFmtId="0" fontId="10" fillId="0" borderId="42" xfId="0" applyFont="1" applyFill="1" applyBorder="1" applyAlignment="1">
      <alignment horizontal="center" vertical="center"/>
    </xf>
    <xf numFmtId="41" fontId="10" fillId="0" borderId="34" xfId="0" applyNumberFormat="1" applyFont="1" applyBorder="1" applyAlignment="1">
      <alignment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5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0" fontId="10" fillId="0" borderId="44" xfId="0" applyFont="1" applyFill="1" applyBorder="1" applyAlignment="1">
      <alignment horizontal="center" vertical="center"/>
    </xf>
    <xf numFmtId="41" fontId="10" fillId="0" borderId="35" xfId="0" applyNumberFormat="1" applyFont="1" applyBorder="1" applyAlignment="1">
      <alignment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 applyProtection="1">
      <alignment horizontal="center" vertical="center"/>
      <protection locked="0"/>
    </xf>
    <xf numFmtId="0" fontId="10" fillId="0" borderId="15" xfId="0" applyFont="1" applyFill="1" applyBorder="1" applyAlignment="1">
      <alignment horizontal="center" vertical="center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4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1" fontId="10" fillId="0" borderId="57" xfId="0" applyNumberFormat="1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41" fontId="10" fillId="0" borderId="29" xfId="1" applyFont="1" applyFill="1" applyBorder="1" applyAlignment="1" applyProtection="1">
      <alignment horizontal="center" vertical="center"/>
      <protection locked="0"/>
    </xf>
    <xf numFmtId="41" fontId="10" fillId="0" borderId="3" xfId="1" applyFont="1" applyFill="1" applyBorder="1" applyAlignment="1" applyProtection="1">
      <alignment horizontal="center" vertical="center"/>
      <protection locked="0"/>
    </xf>
    <xf numFmtId="41" fontId="10" fillId="0" borderId="58" xfId="0" applyNumberFormat="1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41" fontId="10" fillId="0" borderId="56" xfId="1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>
      <alignment horizontal="center" vertical="center"/>
    </xf>
    <xf numFmtId="41" fontId="10" fillId="0" borderId="9" xfId="1" applyFont="1" applyFill="1" applyBorder="1" applyAlignment="1" applyProtection="1">
      <alignment horizontal="center" vertical="center"/>
      <protection locked="0"/>
    </xf>
    <xf numFmtId="41" fontId="10" fillId="0" borderId="59" xfId="0" applyNumberFormat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41" fontId="10" fillId="0" borderId="20" xfId="1" applyFont="1" applyFill="1" applyBorder="1" applyAlignment="1" applyProtection="1">
      <alignment horizontal="center" vertical="center"/>
      <protection locked="0"/>
    </xf>
    <xf numFmtId="0" fontId="10" fillId="0" borderId="31" xfId="0" applyFont="1" applyFill="1" applyBorder="1" applyAlignment="1">
      <alignment horizontal="center" vertical="center"/>
    </xf>
    <xf numFmtId="41" fontId="10" fillId="0" borderId="30" xfId="1" applyFont="1" applyFill="1" applyBorder="1" applyAlignment="1" applyProtection="1">
      <alignment horizontal="center" vertical="center"/>
      <protection locked="0"/>
    </xf>
    <xf numFmtId="41" fontId="10" fillId="0" borderId="60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41" fontId="10" fillId="0" borderId="25" xfId="1" applyFont="1" applyFill="1" applyBorder="1" applyAlignment="1" applyProtection="1">
      <alignment horizontal="center" vertical="center"/>
      <protection locked="0"/>
    </xf>
    <xf numFmtId="41" fontId="10" fillId="0" borderId="6" xfId="1" applyFont="1" applyFill="1" applyBorder="1" applyAlignment="1" applyProtection="1">
      <alignment horizontal="center" vertical="center"/>
      <protection locked="0"/>
    </xf>
    <xf numFmtId="41" fontId="10" fillId="0" borderId="61" xfId="0" applyNumberFormat="1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41" fontId="10" fillId="0" borderId="27" xfId="1" applyFont="1" applyFill="1" applyBorder="1" applyAlignment="1" applyProtection="1">
      <alignment horizontal="center" vertical="center"/>
      <protection locked="0"/>
    </xf>
    <xf numFmtId="41" fontId="10" fillId="0" borderId="17" xfId="1" applyFont="1" applyFill="1" applyBorder="1" applyAlignment="1" applyProtection="1">
      <alignment horizontal="center" vertical="center"/>
      <protection locked="0"/>
    </xf>
    <xf numFmtId="0" fontId="10" fillId="0" borderId="60" xfId="0" applyFont="1" applyBorder="1" applyAlignment="1">
      <alignment vertical="center"/>
    </xf>
    <xf numFmtId="0" fontId="10" fillId="0" borderId="60" xfId="0" applyFont="1" applyFill="1" applyBorder="1" applyAlignment="1" applyProtection="1">
      <alignment vertical="center"/>
      <protection locked="0"/>
    </xf>
    <xf numFmtId="0" fontId="10" fillId="0" borderId="10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41" fontId="10" fillId="0" borderId="3" xfId="1" applyFont="1" applyFill="1" applyBorder="1" applyAlignment="1" applyProtection="1">
      <alignment vertical="center" wrapText="1"/>
      <protection locked="0"/>
    </xf>
    <xf numFmtId="0" fontId="10" fillId="0" borderId="7" xfId="0" applyFont="1" applyBorder="1" applyAlignment="1">
      <alignment horizontal="center" vertical="center"/>
    </xf>
    <xf numFmtId="41" fontId="10" fillId="0" borderId="9" xfId="1" applyFont="1" applyFill="1" applyBorder="1" applyAlignment="1" applyProtection="1">
      <alignment vertical="center" wrapText="1"/>
      <protection locked="0"/>
    </xf>
    <xf numFmtId="41" fontId="10" fillId="0" borderId="62" xfId="0" applyNumberFormat="1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41" fontId="10" fillId="0" borderId="52" xfId="1" applyFont="1" applyFill="1" applyBorder="1" applyAlignment="1" applyProtection="1">
      <alignment horizontal="center" vertical="center"/>
      <protection locked="0"/>
    </xf>
    <xf numFmtId="0" fontId="10" fillId="0" borderId="54" xfId="0" applyFont="1" applyBorder="1" applyAlignment="1">
      <alignment horizontal="center" vertical="center"/>
    </xf>
    <xf numFmtId="41" fontId="10" fillId="0" borderId="53" xfId="1" applyFont="1" applyFill="1" applyBorder="1" applyAlignment="1" applyProtection="1">
      <alignment vertical="center" wrapText="1"/>
      <protection locked="0"/>
    </xf>
    <xf numFmtId="42" fontId="13" fillId="0" borderId="0" xfId="3" applyFont="1" applyBorder="1" applyAlignment="1">
      <alignment horizontal="center"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07" xfId="2" applyNumberFormat="1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176" fontId="13" fillId="0" borderId="0" xfId="2" applyNumberFormat="1" applyFont="1" applyBorder="1" applyAlignment="1">
      <alignment horizontal="distributed" vertical="center"/>
    </xf>
    <xf numFmtId="0" fontId="13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top" wrapText="1"/>
    </xf>
    <xf numFmtId="0" fontId="8" fillId="0" borderId="0" xfId="0" applyFont="1" applyAlignment="1" applyProtection="1">
      <protection locked="0"/>
    </xf>
    <xf numFmtId="0" fontId="10" fillId="0" borderId="24" xfId="0" applyFont="1" applyBorder="1" applyAlignment="1">
      <alignment horizontal="center" vertical="center"/>
    </xf>
    <xf numFmtId="41" fontId="10" fillId="0" borderId="13" xfId="1" applyFont="1" applyFill="1" applyBorder="1" applyAlignment="1" applyProtection="1">
      <alignment horizontal="center" vertical="center"/>
    </xf>
    <xf numFmtId="41" fontId="10" fillId="0" borderId="5" xfId="1" applyFont="1" applyFill="1" applyBorder="1" applyAlignment="1" applyProtection="1">
      <alignment horizontal="center" vertical="center"/>
    </xf>
    <xf numFmtId="41" fontId="10" fillId="0" borderId="16" xfId="1" applyFont="1" applyFill="1" applyBorder="1" applyAlignment="1" applyProtection="1">
      <alignment horizontal="center" vertical="center"/>
    </xf>
    <xf numFmtId="41" fontId="10" fillId="0" borderId="2" xfId="1" applyFont="1" applyFill="1" applyBorder="1" applyAlignment="1" applyProtection="1">
      <alignment horizontal="center" vertical="center"/>
    </xf>
    <xf numFmtId="41" fontId="10" fillId="0" borderId="8" xfId="1" applyFont="1" applyFill="1" applyBorder="1" applyAlignment="1" applyProtection="1">
      <alignment horizontal="center" vertical="center"/>
    </xf>
    <xf numFmtId="41" fontId="10" fillId="0" borderId="19" xfId="1" applyFont="1" applyFill="1" applyBorder="1" applyAlignment="1" applyProtection="1">
      <alignment horizontal="center" vertical="center"/>
    </xf>
    <xf numFmtId="41" fontId="10" fillId="0" borderId="51" xfId="1" applyFont="1" applyFill="1" applyBorder="1" applyAlignment="1" applyProtection="1">
      <alignment horizontal="center" vertical="center"/>
    </xf>
    <xf numFmtId="41" fontId="10" fillId="0" borderId="2" xfId="0" applyNumberFormat="1" applyFont="1" applyFill="1" applyBorder="1" applyAlignment="1" applyProtection="1">
      <alignment vertical="center" wrapText="1"/>
    </xf>
    <xf numFmtId="41" fontId="10" fillId="0" borderId="8" xfId="0" applyNumberFormat="1" applyFont="1" applyFill="1" applyBorder="1" applyAlignment="1" applyProtection="1">
      <alignment vertical="center" wrapText="1"/>
    </xf>
    <xf numFmtId="41" fontId="10" fillId="0" borderId="51" xfId="0" applyNumberFormat="1" applyFont="1" applyFill="1" applyBorder="1" applyAlignment="1" applyProtection="1">
      <alignment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0" xfId="0" applyFont="1" applyAlignment="1">
      <alignment horizontal="distributed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0" fontId="10" fillId="0" borderId="50" xfId="0" applyFont="1" applyBorder="1" applyAlignment="1">
      <alignment horizontal="center" vertical="center"/>
    </xf>
    <xf numFmtId="20" fontId="8" fillId="0" borderId="0" xfId="0" applyNumberFormat="1" applyFont="1" applyAlignment="1" applyProtection="1">
      <protection locked="0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10" fillId="0" borderId="79" xfId="0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04" xfId="0" applyFont="1" applyBorder="1" applyAlignment="1">
      <alignment horizontal="left" vertical="center" wrapText="1"/>
    </xf>
    <xf numFmtId="0" fontId="13" fillId="0" borderId="105" xfId="0" applyFont="1" applyBorder="1" applyAlignment="1">
      <alignment horizontal="left" vertical="center"/>
    </xf>
    <xf numFmtId="0" fontId="13" fillId="0" borderId="106" xfId="0" applyFont="1" applyBorder="1" applyAlignment="1">
      <alignment horizontal="left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horizontal="center" vertical="center" wrapText="1"/>
    </xf>
    <xf numFmtId="0" fontId="10" fillId="0" borderId="55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69" xfId="0" applyFont="1" applyFill="1" applyBorder="1" applyAlignment="1">
      <alignment horizontal="center" vertical="center" wrapText="1"/>
    </xf>
    <xf numFmtId="0" fontId="10" fillId="0" borderId="55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2" xfId="0" applyFont="1" applyFill="1" applyBorder="1" applyAlignment="1">
      <alignment horizontal="center" vertical="center" wrapText="1"/>
    </xf>
    <xf numFmtId="0" fontId="10" fillId="0" borderId="103" xfId="0" applyFont="1" applyBorder="1" applyAlignment="1">
      <alignment horizontal="distributed" vertical="center"/>
    </xf>
    <xf numFmtId="0" fontId="10" fillId="0" borderId="60" xfId="0" applyFont="1" applyBorder="1" applyAlignment="1">
      <alignment horizontal="distributed" vertical="center"/>
    </xf>
    <xf numFmtId="0" fontId="10" fillId="0" borderId="111" xfId="0" applyFont="1" applyBorder="1" applyAlignment="1">
      <alignment horizontal="center" vertical="center"/>
    </xf>
    <xf numFmtId="0" fontId="10" fillId="0" borderId="112" xfId="0" applyFont="1" applyBorder="1" applyAlignment="1">
      <alignment horizontal="center" vertical="center"/>
    </xf>
    <xf numFmtId="0" fontId="10" fillId="0" borderId="55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69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73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3" fillId="0" borderId="64" xfId="0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85" xfId="0" applyFont="1" applyBorder="1" applyAlignment="1">
      <alignment horizontal="center" vertical="center"/>
    </xf>
    <xf numFmtId="0" fontId="10" fillId="0" borderId="86" xfId="0" applyFont="1" applyBorder="1" applyAlignment="1">
      <alignment horizontal="center" vertical="center"/>
    </xf>
    <xf numFmtId="0" fontId="10" fillId="0" borderId="87" xfId="0" applyFont="1" applyBorder="1" applyAlignment="1">
      <alignment horizontal="center" vertical="center"/>
    </xf>
    <xf numFmtId="0" fontId="10" fillId="0" borderId="88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10" fillId="0" borderId="88" xfId="0" applyFont="1" applyBorder="1" applyAlignment="1">
      <alignment horizontal="center" vertical="center" wrapText="1"/>
    </xf>
    <xf numFmtId="0" fontId="10" fillId="0" borderId="90" xfId="0" applyFont="1" applyBorder="1" applyAlignment="1">
      <alignment horizontal="center" vertical="center"/>
    </xf>
    <xf numFmtId="0" fontId="10" fillId="0" borderId="85" xfId="0" applyFont="1" applyBorder="1" applyAlignment="1">
      <alignment horizontal="center" vertical="center" wrapText="1"/>
    </xf>
    <xf numFmtId="0" fontId="10" fillId="0" borderId="93" xfId="0" applyFont="1" applyBorder="1" applyAlignment="1">
      <alignment horizontal="center" vertical="center"/>
    </xf>
    <xf numFmtId="0" fontId="10" fillId="0" borderId="94" xfId="0" applyFont="1" applyBorder="1" applyAlignment="1">
      <alignment horizontal="center" vertical="center"/>
    </xf>
    <xf numFmtId="0" fontId="10" fillId="0" borderId="95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10" fillId="0" borderId="9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9" xfId="0" applyFont="1" applyBorder="1" applyAlignment="1">
      <alignment horizontal="center" vertical="center"/>
    </xf>
    <xf numFmtId="0" fontId="10" fillId="0" borderId="100" xfId="0" applyFont="1" applyBorder="1" applyAlignment="1">
      <alignment horizontal="center" vertical="center"/>
    </xf>
    <xf numFmtId="0" fontId="10" fillId="0" borderId="101" xfId="0" applyFont="1" applyBorder="1" applyAlignment="1">
      <alignment horizontal="center" vertical="center"/>
    </xf>
    <xf numFmtId="0" fontId="10" fillId="0" borderId="102" xfId="0" applyFont="1" applyBorder="1" applyAlignment="1">
      <alignment horizontal="center" vertical="center"/>
    </xf>
    <xf numFmtId="0" fontId="8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distributed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left"/>
      <protection locked="0"/>
    </xf>
    <xf numFmtId="0" fontId="13" fillId="0" borderId="0" xfId="2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07" xfId="2" applyNumberFormat="1" applyFont="1" applyBorder="1" applyAlignment="1">
      <alignment horizontal="center" vertical="center"/>
    </xf>
    <xf numFmtId="42" fontId="13" fillId="0" borderId="0" xfId="3" applyFont="1" applyBorder="1" applyAlignment="1">
      <alignment horizontal="center" vertical="center"/>
    </xf>
    <xf numFmtId="0" fontId="10" fillId="4" borderId="0" xfId="2" applyFill="1" applyBorder="1" applyAlignment="1">
      <alignment horizontal="left" vertical="center"/>
    </xf>
    <xf numFmtId="42" fontId="10" fillId="4" borderId="0" xfId="2" applyNumberFormat="1" applyFill="1" applyBorder="1" applyAlignment="1">
      <alignment horizontal="center" vertical="center"/>
    </xf>
    <xf numFmtId="42" fontId="10" fillId="4" borderId="107" xfId="2" applyNumberFormat="1" applyFill="1" applyBorder="1" applyAlignment="1">
      <alignment horizontal="center" vertical="center"/>
    </xf>
    <xf numFmtId="0" fontId="13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0" fontId="14" fillId="0" borderId="0" xfId="2" applyFont="1" applyBorder="1" applyAlignment="1">
      <alignment horizontal="distributed" vertical="center"/>
    </xf>
    <xf numFmtId="0" fontId="10" fillId="0" borderId="0" xfId="2" applyBorder="1" applyAlignment="1">
      <alignment horizontal="distributed" vertical="distributed"/>
    </xf>
    <xf numFmtId="0" fontId="13" fillId="0" borderId="0" xfId="2" applyFont="1" applyBorder="1" applyAlignment="1">
      <alignment horizontal="left" vertical="top" wrapText="1"/>
    </xf>
    <xf numFmtId="0" fontId="13" fillId="0" borderId="108" xfId="2" applyFont="1" applyBorder="1" applyAlignment="1">
      <alignment horizontal="left" vertical="center" wrapText="1"/>
    </xf>
    <xf numFmtId="0" fontId="13" fillId="0" borderId="62" xfId="2" applyFont="1" applyBorder="1" applyAlignment="1">
      <alignment horizontal="left" vertical="center"/>
    </xf>
    <xf numFmtId="0" fontId="13" fillId="0" borderId="109" xfId="2" applyFont="1" applyBorder="1" applyAlignment="1">
      <alignment horizontal="left" vertical="center"/>
    </xf>
    <xf numFmtId="0" fontId="10" fillId="0" borderId="0" xfId="2" applyBorder="1" applyAlignment="1">
      <alignment horizontal="center" vertical="top"/>
    </xf>
    <xf numFmtId="20" fontId="10" fillId="0" borderId="0" xfId="2" applyNumberFormat="1" applyBorder="1" applyAlignment="1">
      <alignment horizontal="left" vertical="top"/>
    </xf>
    <xf numFmtId="0" fontId="10" fillId="0" borderId="0" xfId="2" applyBorder="1" applyAlignment="1">
      <alignment horizontal="left" vertical="top"/>
    </xf>
    <xf numFmtId="0" fontId="4" fillId="4" borderId="0" xfId="2" applyFont="1" applyFill="1" applyBorder="1" applyAlignment="1">
      <alignment horizontal="left" vertical="center"/>
    </xf>
    <xf numFmtId="42" fontId="4" fillId="4" borderId="0" xfId="2" applyNumberFormat="1" applyFont="1" applyFill="1" applyBorder="1" applyAlignment="1">
      <alignment horizontal="center" vertical="center"/>
    </xf>
    <xf numFmtId="42" fontId="4" fillId="4" borderId="107" xfId="2" applyNumberFormat="1" applyFont="1" applyFill="1" applyBorder="1" applyAlignment="1">
      <alignment horizontal="center" vertical="center"/>
    </xf>
    <xf numFmtId="176" fontId="13" fillId="0" borderId="0" xfId="2" applyNumberFormat="1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left" vertical="center"/>
    </xf>
    <xf numFmtId="0" fontId="11" fillId="0" borderId="104" xfId="2" applyFont="1" applyBorder="1" applyAlignment="1">
      <alignment horizontal="center" vertical="center"/>
    </xf>
    <xf numFmtId="0" fontId="11" fillId="0" borderId="105" xfId="2" applyFont="1" applyBorder="1" applyAlignment="1">
      <alignment horizontal="center" vertical="center"/>
    </xf>
    <xf numFmtId="0" fontId="11" fillId="0" borderId="106" xfId="2" applyFont="1" applyBorder="1" applyAlignment="1">
      <alignment horizontal="center" vertical="center"/>
    </xf>
    <xf numFmtId="0" fontId="10" fillId="0" borderId="0" xfId="2" applyBorder="1" applyAlignment="1">
      <alignment horizontal="distributed"/>
    </xf>
  </cellXfs>
  <cellStyles count="4">
    <cellStyle name="쉼표 [0]" xfId="1" builtinId="6"/>
    <cellStyle name="통화 [0] 2" xfId="3" xr:uid="{00000000-0005-0000-0000-000001000000}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view="pageLayout" topLeftCell="D7" zoomScaleNormal="80" zoomScaleSheetLayoutView="100" workbookViewId="0">
      <selection activeCell="P21" sqref="P21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3.6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272" t="s">
        <v>115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</row>
    <row r="2" spans="1:20" ht="10.5" customHeight="1" x14ac:dyDescent="0.3"/>
    <row r="3" spans="1:20" s="7" customFormat="1" ht="25.5" customHeight="1" x14ac:dyDescent="0.35">
      <c r="A3" s="7" t="s">
        <v>41</v>
      </c>
      <c r="B3" s="270" t="s">
        <v>107</v>
      </c>
      <c r="C3" s="270"/>
      <c r="D3" s="270"/>
      <c r="E3" s="138" t="s">
        <v>54</v>
      </c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</row>
    <row r="4" spans="1:20" s="7" customFormat="1" ht="25.5" customHeight="1" x14ac:dyDescent="0.35">
      <c r="A4" s="7" t="s">
        <v>40</v>
      </c>
      <c r="B4" s="270" t="s">
        <v>42</v>
      </c>
      <c r="C4" s="270"/>
      <c r="D4" s="270"/>
      <c r="E4" s="138" t="s">
        <v>54</v>
      </c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</row>
    <row r="5" spans="1:20" s="7" customFormat="1" ht="25.5" customHeight="1" x14ac:dyDescent="0.35">
      <c r="A5" s="7" t="s">
        <v>40</v>
      </c>
      <c r="B5" s="270" t="s">
        <v>43</v>
      </c>
      <c r="C5" s="270"/>
      <c r="D5" s="270"/>
      <c r="E5" s="138" t="s">
        <v>54</v>
      </c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3"/>
      <c r="S5" s="273"/>
      <c r="T5" s="273"/>
    </row>
    <row r="6" spans="1:20" s="7" customFormat="1" ht="13.5" customHeight="1" x14ac:dyDescent="0.35">
      <c r="B6" s="138"/>
      <c r="C6" s="138"/>
      <c r="D6" s="138"/>
      <c r="E6" s="269" t="s">
        <v>106</v>
      </c>
      <c r="F6" s="269"/>
      <c r="G6" s="269"/>
      <c r="H6" s="269"/>
      <c r="I6" s="121"/>
      <c r="J6" s="52"/>
      <c r="K6" s="140" t="s">
        <v>88</v>
      </c>
      <c r="L6" s="139"/>
      <c r="M6" s="139"/>
      <c r="N6" s="139"/>
      <c r="O6" s="139"/>
      <c r="P6" s="139"/>
      <c r="Q6" s="139"/>
      <c r="R6" s="139"/>
      <c r="S6" s="139"/>
      <c r="T6" s="139"/>
    </row>
    <row r="7" spans="1:20" s="7" customFormat="1" ht="25.5" customHeight="1" x14ac:dyDescent="0.35">
      <c r="A7" s="7" t="s">
        <v>40</v>
      </c>
      <c r="B7" s="270" t="s">
        <v>49</v>
      </c>
      <c r="C7" s="270"/>
      <c r="D7" s="270"/>
      <c r="E7" s="138" t="s">
        <v>54</v>
      </c>
      <c r="F7" s="271" t="str">
        <f>TEXT(J15+J43, "###,###")&amp;" 원"</f>
        <v xml:space="preserve"> 원</v>
      </c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</row>
    <row r="8" spans="1:20" s="7" customFormat="1" ht="25.5" customHeight="1" x14ac:dyDescent="0.35">
      <c r="A8" s="7" t="s">
        <v>40</v>
      </c>
      <c r="B8" s="270" t="s">
        <v>44</v>
      </c>
      <c r="C8" s="270"/>
      <c r="D8" s="270"/>
      <c r="E8" s="138"/>
      <c r="F8" s="138"/>
      <c r="G8" s="138"/>
      <c r="H8" s="138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</row>
    <row r="9" spans="1:20" s="2" customFormat="1" ht="18.75" customHeight="1" thickBot="1" x14ac:dyDescent="0.35">
      <c r="A9" s="237" t="s">
        <v>45</v>
      </c>
      <c r="B9" s="238"/>
      <c r="C9" s="238"/>
      <c r="D9" s="238"/>
      <c r="E9" s="238"/>
      <c r="F9" s="238"/>
      <c r="G9" s="238"/>
      <c r="H9" s="238"/>
      <c r="I9" s="238"/>
    </row>
    <row r="10" spans="1:20" ht="30" customHeight="1" x14ac:dyDescent="0.3">
      <c r="A10" s="239" t="s">
        <v>3</v>
      </c>
      <c r="B10" s="240"/>
      <c r="C10" s="240"/>
      <c r="D10" s="241"/>
      <c r="E10" s="241"/>
      <c r="F10" s="241"/>
      <c r="G10" s="241"/>
      <c r="H10" s="241"/>
      <c r="I10" s="241"/>
      <c r="J10" s="245" t="s">
        <v>10</v>
      </c>
      <c r="K10" s="247" t="s">
        <v>12</v>
      </c>
      <c r="L10" s="248"/>
      <c r="M10" s="249"/>
      <c r="N10" s="255" t="s">
        <v>116</v>
      </c>
      <c r="O10" s="248"/>
      <c r="P10" s="256"/>
      <c r="Q10" s="257" t="s">
        <v>48</v>
      </c>
      <c r="R10" s="248"/>
      <c r="S10" s="249"/>
      <c r="T10" s="53" t="s">
        <v>47</v>
      </c>
    </row>
    <row r="11" spans="1:20" ht="18.75" customHeight="1" thickBot="1" x14ac:dyDescent="0.35">
      <c r="A11" s="242"/>
      <c r="B11" s="243"/>
      <c r="C11" s="243"/>
      <c r="D11" s="244"/>
      <c r="E11" s="244"/>
      <c r="F11" s="244"/>
      <c r="G11" s="244"/>
      <c r="H11" s="244"/>
      <c r="I11" s="244"/>
      <c r="J11" s="246"/>
      <c r="K11" s="54" t="s">
        <v>3</v>
      </c>
      <c r="L11" s="55" t="s">
        <v>4</v>
      </c>
      <c r="M11" s="56" t="s">
        <v>5</v>
      </c>
      <c r="N11" s="57" t="s">
        <v>3</v>
      </c>
      <c r="O11" s="55" t="s">
        <v>4</v>
      </c>
      <c r="P11" s="58" t="s">
        <v>5</v>
      </c>
      <c r="Q11" s="54" t="s">
        <v>3</v>
      </c>
      <c r="R11" s="55" t="s">
        <v>4</v>
      </c>
      <c r="S11" s="56" t="s">
        <v>5</v>
      </c>
      <c r="T11" s="59"/>
    </row>
    <row r="12" spans="1:20" ht="20.25" customHeight="1" thickTop="1" x14ac:dyDescent="0.3">
      <c r="A12" s="258" t="s">
        <v>117</v>
      </c>
      <c r="B12" s="259"/>
      <c r="C12" s="264" t="s">
        <v>51</v>
      </c>
      <c r="D12" s="265"/>
      <c r="E12" s="265"/>
      <c r="F12" s="265"/>
      <c r="G12" s="265"/>
      <c r="H12" s="265"/>
      <c r="I12" s="266"/>
      <c r="J12" s="60">
        <f t="shared" ref="J12:J14" si="0">L12*M12+O12*P12+R12*S12</f>
        <v>0</v>
      </c>
      <c r="K12" s="61" t="s">
        <v>0</v>
      </c>
      <c r="L12" s="123">
        <v>30000</v>
      </c>
      <c r="M12" s="62"/>
      <c r="N12" s="63" t="s">
        <v>0</v>
      </c>
      <c r="O12" s="123">
        <v>20000</v>
      </c>
      <c r="P12" s="64"/>
      <c r="Q12" s="61" t="s">
        <v>0</v>
      </c>
      <c r="R12" s="123">
        <f t="shared" ref="R12:R14" si="1">L12*0.3</f>
        <v>9000</v>
      </c>
      <c r="S12" s="62"/>
      <c r="T12" s="65"/>
    </row>
    <row r="13" spans="1:20" ht="20.25" customHeight="1" x14ac:dyDescent="0.3">
      <c r="A13" s="260"/>
      <c r="B13" s="261"/>
      <c r="C13" s="180" t="s">
        <v>52</v>
      </c>
      <c r="D13" s="211"/>
      <c r="E13" s="211"/>
      <c r="F13" s="211"/>
      <c r="G13" s="211"/>
      <c r="H13" s="211"/>
      <c r="I13" s="267"/>
      <c r="J13" s="66">
        <f t="shared" si="0"/>
        <v>0</v>
      </c>
      <c r="K13" s="67" t="s">
        <v>1</v>
      </c>
      <c r="L13" s="124">
        <v>30000</v>
      </c>
      <c r="M13" s="68"/>
      <c r="N13" s="69" t="s">
        <v>1</v>
      </c>
      <c r="O13" s="124">
        <v>20000</v>
      </c>
      <c r="P13" s="70"/>
      <c r="Q13" s="67" t="s">
        <v>1</v>
      </c>
      <c r="R13" s="124">
        <f t="shared" si="1"/>
        <v>9000</v>
      </c>
      <c r="S13" s="68"/>
      <c r="T13" s="71"/>
    </row>
    <row r="14" spans="1:20" ht="20.25" customHeight="1" x14ac:dyDescent="0.3">
      <c r="A14" s="262"/>
      <c r="B14" s="263"/>
      <c r="C14" s="184" t="s">
        <v>53</v>
      </c>
      <c r="D14" s="213"/>
      <c r="E14" s="213"/>
      <c r="F14" s="213"/>
      <c r="G14" s="213"/>
      <c r="H14" s="213"/>
      <c r="I14" s="268"/>
      <c r="J14" s="72">
        <f t="shared" si="0"/>
        <v>0</v>
      </c>
      <c r="K14" s="73" t="s">
        <v>2</v>
      </c>
      <c r="L14" s="125">
        <v>30000</v>
      </c>
      <c r="M14" s="74"/>
      <c r="N14" s="75" t="s">
        <v>2</v>
      </c>
      <c r="O14" s="125">
        <v>20000</v>
      </c>
      <c r="P14" s="76"/>
      <c r="Q14" s="73" t="s">
        <v>2</v>
      </c>
      <c r="R14" s="125">
        <f t="shared" si="1"/>
        <v>9000</v>
      </c>
      <c r="S14" s="74"/>
      <c r="T14" s="77"/>
    </row>
    <row r="15" spans="1:20" ht="20.25" customHeight="1" thickBot="1" x14ac:dyDescent="0.35">
      <c r="A15" s="233" t="s">
        <v>6</v>
      </c>
      <c r="B15" s="234"/>
      <c r="C15" s="234"/>
      <c r="D15" s="234"/>
      <c r="E15" s="234"/>
      <c r="F15" s="234"/>
      <c r="G15" s="234"/>
      <c r="H15" s="234"/>
      <c r="I15" s="234"/>
      <c r="J15" s="3">
        <f>SUM(J12:J14)</f>
        <v>0</v>
      </c>
      <c r="K15" s="235"/>
      <c r="L15" s="235"/>
      <c r="M15" s="235"/>
      <c r="N15" s="235"/>
      <c r="O15" s="235"/>
      <c r="P15" s="235"/>
      <c r="Q15" s="235"/>
      <c r="R15" s="235"/>
      <c r="S15" s="235"/>
      <c r="T15" s="236"/>
    </row>
    <row r="16" spans="1:20" ht="1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5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8.75" customHeight="1" thickBot="1" x14ac:dyDescent="0.35">
      <c r="A17" s="237" t="s">
        <v>46</v>
      </c>
      <c r="B17" s="238"/>
      <c r="C17" s="238"/>
      <c r="D17" s="238"/>
      <c r="E17" s="238"/>
      <c r="F17" s="238"/>
      <c r="G17" s="238"/>
      <c r="H17" s="238"/>
      <c r="I17" s="238"/>
    </row>
    <row r="18" spans="1:20" ht="18.75" customHeight="1" x14ac:dyDescent="0.3">
      <c r="A18" s="239" t="s">
        <v>3</v>
      </c>
      <c r="B18" s="240"/>
      <c r="C18" s="240"/>
      <c r="D18" s="241"/>
      <c r="E18" s="241"/>
      <c r="F18" s="241"/>
      <c r="G18" s="241"/>
      <c r="H18" s="241"/>
      <c r="I18" s="241"/>
      <c r="J18" s="245" t="s">
        <v>10</v>
      </c>
      <c r="K18" s="247" t="s">
        <v>12</v>
      </c>
      <c r="L18" s="248"/>
      <c r="M18" s="249"/>
      <c r="N18" s="250" t="s">
        <v>13</v>
      </c>
      <c r="O18" s="248"/>
      <c r="P18" s="249"/>
      <c r="Q18" s="251" t="s">
        <v>47</v>
      </c>
      <c r="R18" s="240"/>
      <c r="S18" s="240"/>
      <c r="T18" s="252"/>
    </row>
    <row r="19" spans="1:20" ht="18.75" customHeight="1" thickBot="1" x14ac:dyDescent="0.35">
      <c r="A19" s="242"/>
      <c r="B19" s="243"/>
      <c r="C19" s="243"/>
      <c r="D19" s="244"/>
      <c r="E19" s="244"/>
      <c r="F19" s="244"/>
      <c r="G19" s="244"/>
      <c r="H19" s="244"/>
      <c r="I19" s="244"/>
      <c r="J19" s="246"/>
      <c r="K19" s="54" t="s">
        <v>3</v>
      </c>
      <c r="L19" s="55" t="s">
        <v>4</v>
      </c>
      <c r="M19" s="56" t="s">
        <v>5</v>
      </c>
      <c r="N19" s="57" t="s">
        <v>3</v>
      </c>
      <c r="O19" s="55" t="s">
        <v>4</v>
      </c>
      <c r="P19" s="58" t="s">
        <v>5</v>
      </c>
      <c r="Q19" s="253"/>
      <c r="R19" s="243"/>
      <c r="S19" s="243"/>
      <c r="T19" s="254"/>
    </row>
    <row r="20" spans="1:20" ht="20.25" customHeight="1" thickTop="1" x14ac:dyDescent="0.3">
      <c r="A20" s="222" t="s">
        <v>8</v>
      </c>
      <c r="B20" s="223"/>
      <c r="C20" s="166" t="s">
        <v>9</v>
      </c>
      <c r="D20" s="167"/>
      <c r="E20" s="167"/>
      <c r="F20" s="167"/>
      <c r="G20" s="167"/>
      <c r="H20" s="167"/>
      <c r="I20" s="168"/>
      <c r="J20" s="83">
        <f t="shared" ref="J20:J34" si="2">L20*M20+O20*P20</f>
        <v>0</v>
      </c>
      <c r="K20" s="134" t="s">
        <v>11</v>
      </c>
      <c r="L20" s="127">
        <v>10000</v>
      </c>
      <c r="M20" s="85"/>
      <c r="N20" s="86" t="s">
        <v>11</v>
      </c>
      <c r="O20" s="127">
        <v>5000</v>
      </c>
      <c r="P20" s="87"/>
      <c r="Q20" s="224"/>
      <c r="R20" s="225"/>
      <c r="S20" s="225"/>
      <c r="T20" s="226"/>
    </row>
    <row r="21" spans="1:20" ht="20.25" customHeight="1" x14ac:dyDescent="0.3">
      <c r="A21" s="177" t="s">
        <v>31</v>
      </c>
      <c r="B21" s="178"/>
      <c r="C21" s="185" t="s">
        <v>14</v>
      </c>
      <c r="D21" s="186"/>
      <c r="E21" s="186"/>
      <c r="F21" s="186"/>
      <c r="G21" s="186"/>
      <c r="H21" s="186"/>
      <c r="I21" s="187"/>
      <c r="J21" s="88">
        <f t="shared" si="2"/>
        <v>0</v>
      </c>
      <c r="K21" s="137" t="s">
        <v>11</v>
      </c>
      <c r="L21" s="128">
        <v>70000</v>
      </c>
      <c r="M21" s="90"/>
      <c r="N21" s="91" t="s">
        <v>11</v>
      </c>
      <c r="O21" s="128">
        <f t="shared" ref="O21:O34" si="3">L21*0.5</f>
        <v>35000</v>
      </c>
      <c r="P21" s="92"/>
      <c r="Q21" s="227" t="s">
        <v>37</v>
      </c>
      <c r="R21" s="228"/>
      <c r="S21" s="228"/>
      <c r="T21" s="229"/>
    </row>
    <row r="22" spans="1:20" ht="20.25" customHeight="1" x14ac:dyDescent="0.3">
      <c r="A22" s="179"/>
      <c r="B22" s="180"/>
      <c r="C22" s="203" t="s">
        <v>15</v>
      </c>
      <c r="D22" s="211"/>
      <c r="E22" s="211"/>
      <c r="F22" s="211"/>
      <c r="G22" s="211"/>
      <c r="H22" s="211"/>
      <c r="I22" s="212"/>
      <c r="J22" s="93">
        <f t="shared" si="2"/>
        <v>0</v>
      </c>
      <c r="K22" s="133" t="s">
        <v>11</v>
      </c>
      <c r="L22" s="124">
        <v>30000</v>
      </c>
      <c r="M22" s="95"/>
      <c r="N22" s="69" t="s">
        <v>11</v>
      </c>
      <c r="O22" s="124">
        <f t="shared" si="3"/>
        <v>15000</v>
      </c>
      <c r="P22" s="96"/>
      <c r="Q22" s="217"/>
      <c r="R22" s="218"/>
      <c r="S22" s="218"/>
      <c r="T22" s="219"/>
    </row>
    <row r="23" spans="1:20" ht="20.25" customHeight="1" x14ac:dyDescent="0.3">
      <c r="A23" s="179"/>
      <c r="B23" s="180"/>
      <c r="C23" s="203" t="s">
        <v>16</v>
      </c>
      <c r="D23" s="211"/>
      <c r="E23" s="211"/>
      <c r="F23" s="211"/>
      <c r="G23" s="211"/>
      <c r="H23" s="211"/>
      <c r="I23" s="212"/>
      <c r="J23" s="93">
        <f t="shared" si="2"/>
        <v>0</v>
      </c>
      <c r="K23" s="133" t="s">
        <v>11</v>
      </c>
      <c r="L23" s="124">
        <v>30000</v>
      </c>
      <c r="M23" s="95"/>
      <c r="N23" s="69" t="s">
        <v>11</v>
      </c>
      <c r="O23" s="124">
        <f t="shared" si="3"/>
        <v>15000</v>
      </c>
      <c r="P23" s="96"/>
      <c r="Q23" s="217"/>
      <c r="R23" s="218"/>
      <c r="S23" s="218"/>
      <c r="T23" s="219"/>
    </row>
    <row r="24" spans="1:20" ht="20.25" customHeight="1" x14ac:dyDescent="0.3">
      <c r="A24" s="179"/>
      <c r="B24" s="180"/>
      <c r="C24" s="203" t="s">
        <v>17</v>
      </c>
      <c r="D24" s="211"/>
      <c r="E24" s="211"/>
      <c r="F24" s="211"/>
      <c r="G24" s="211"/>
      <c r="H24" s="211"/>
      <c r="I24" s="212"/>
      <c r="J24" s="93">
        <f t="shared" si="2"/>
        <v>0</v>
      </c>
      <c r="K24" s="133" t="s">
        <v>11</v>
      </c>
      <c r="L24" s="124">
        <v>5000</v>
      </c>
      <c r="M24" s="95"/>
      <c r="N24" s="69" t="s">
        <v>11</v>
      </c>
      <c r="O24" s="124">
        <f t="shared" si="3"/>
        <v>2500</v>
      </c>
      <c r="P24" s="96"/>
      <c r="Q24" s="217"/>
      <c r="R24" s="218"/>
      <c r="S24" s="218"/>
      <c r="T24" s="219"/>
    </row>
    <row r="25" spans="1:20" ht="20.25" customHeight="1" x14ac:dyDescent="0.3">
      <c r="A25" s="179"/>
      <c r="B25" s="180"/>
      <c r="C25" s="203" t="s">
        <v>29</v>
      </c>
      <c r="D25" s="211"/>
      <c r="E25" s="211"/>
      <c r="F25" s="211"/>
      <c r="G25" s="211"/>
      <c r="H25" s="211"/>
      <c r="I25" s="212"/>
      <c r="J25" s="93">
        <f t="shared" si="2"/>
        <v>0</v>
      </c>
      <c r="K25" s="133" t="s">
        <v>11</v>
      </c>
      <c r="L25" s="124">
        <v>30000</v>
      </c>
      <c r="M25" s="95"/>
      <c r="N25" s="69" t="s">
        <v>11</v>
      </c>
      <c r="O25" s="124">
        <f t="shared" si="3"/>
        <v>15000</v>
      </c>
      <c r="P25" s="96"/>
      <c r="Q25" s="217"/>
      <c r="R25" s="218"/>
      <c r="S25" s="218"/>
      <c r="T25" s="219"/>
    </row>
    <row r="26" spans="1:20" ht="20.25" customHeight="1" x14ac:dyDescent="0.3">
      <c r="A26" s="183"/>
      <c r="B26" s="184"/>
      <c r="C26" s="208" t="s">
        <v>18</v>
      </c>
      <c r="D26" s="213"/>
      <c r="E26" s="213"/>
      <c r="F26" s="213"/>
      <c r="G26" s="213"/>
      <c r="H26" s="213"/>
      <c r="I26" s="214"/>
      <c r="J26" s="97">
        <f t="shared" si="2"/>
        <v>0</v>
      </c>
      <c r="K26" s="135" t="s">
        <v>11</v>
      </c>
      <c r="L26" s="125">
        <v>50000</v>
      </c>
      <c r="M26" s="99"/>
      <c r="N26" s="75" t="s">
        <v>11</v>
      </c>
      <c r="O26" s="125">
        <f t="shared" si="3"/>
        <v>25000</v>
      </c>
      <c r="P26" s="100"/>
      <c r="Q26" s="230"/>
      <c r="R26" s="231"/>
      <c r="S26" s="231"/>
      <c r="T26" s="232"/>
    </row>
    <row r="27" spans="1:20" ht="20.25" customHeight="1" x14ac:dyDescent="0.3">
      <c r="A27" s="153" t="s">
        <v>32</v>
      </c>
      <c r="B27" s="154"/>
      <c r="C27" s="157" t="s">
        <v>19</v>
      </c>
      <c r="D27" s="158"/>
      <c r="E27" s="158"/>
      <c r="F27" s="158"/>
      <c r="G27" s="158"/>
      <c r="H27" s="158"/>
      <c r="I27" s="159"/>
      <c r="J27" s="79">
        <f t="shared" si="2"/>
        <v>0</v>
      </c>
      <c r="K27" s="136" t="s">
        <v>11</v>
      </c>
      <c r="L27" s="126">
        <v>30000</v>
      </c>
      <c r="M27" s="81"/>
      <c r="N27" s="78" t="s">
        <v>11</v>
      </c>
      <c r="O27" s="126">
        <f t="shared" si="3"/>
        <v>15000</v>
      </c>
      <c r="P27" s="82"/>
      <c r="Q27" s="160" t="s">
        <v>112</v>
      </c>
      <c r="R27" s="161"/>
      <c r="S27" s="161"/>
      <c r="T27" s="162"/>
    </row>
    <row r="28" spans="1:20" ht="20.25" customHeight="1" x14ac:dyDescent="0.3">
      <c r="A28" s="215"/>
      <c r="B28" s="216"/>
      <c r="C28" s="220" t="s">
        <v>55</v>
      </c>
      <c r="D28" s="221"/>
      <c r="E28" s="221"/>
      <c r="F28" s="221"/>
      <c r="G28" s="101" t="s">
        <v>57</v>
      </c>
      <c r="H28" s="102">
        <v>3</v>
      </c>
      <c r="I28" s="103" t="s">
        <v>58</v>
      </c>
      <c r="J28" s="93">
        <f t="shared" si="2"/>
        <v>0</v>
      </c>
      <c r="K28" s="133" t="s">
        <v>11</v>
      </c>
      <c r="L28" s="124">
        <f>IF(H28&gt;3,10000+(H28-3)*5000,10000)</f>
        <v>10000</v>
      </c>
      <c r="M28" s="95"/>
      <c r="N28" s="69" t="s">
        <v>11</v>
      </c>
      <c r="O28" s="124">
        <f t="shared" si="3"/>
        <v>5000</v>
      </c>
      <c r="P28" s="96"/>
      <c r="Q28" s="217"/>
      <c r="R28" s="218"/>
      <c r="S28" s="218"/>
      <c r="T28" s="219"/>
    </row>
    <row r="29" spans="1:20" ht="20.25" customHeight="1" x14ac:dyDescent="0.3">
      <c r="A29" s="215"/>
      <c r="B29" s="216"/>
      <c r="C29" s="220" t="s">
        <v>56</v>
      </c>
      <c r="D29" s="221"/>
      <c r="E29" s="221"/>
      <c r="F29" s="221"/>
      <c r="G29" s="101" t="s">
        <v>57</v>
      </c>
      <c r="H29" s="102">
        <v>2</v>
      </c>
      <c r="I29" s="103" t="s">
        <v>58</v>
      </c>
      <c r="J29" s="93">
        <f t="shared" si="2"/>
        <v>0</v>
      </c>
      <c r="K29" s="133" t="s">
        <v>11</v>
      </c>
      <c r="L29" s="124">
        <f>IF(H29&gt;2,20000+(H29-2)*10000,20000)</f>
        <v>20000</v>
      </c>
      <c r="M29" s="95"/>
      <c r="N29" s="69" t="s">
        <v>11</v>
      </c>
      <c r="O29" s="124">
        <f t="shared" si="3"/>
        <v>10000</v>
      </c>
      <c r="P29" s="96"/>
      <c r="Q29" s="217"/>
      <c r="R29" s="218"/>
      <c r="S29" s="218"/>
      <c r="T29" s="219"/>
    </row>
    <row r="30" spans="1:20" ht="20.25" customHeight="1" x14ac:dyDescent="0.3">
      <c r="A30" s="215"/>
      <c r="B30" s="216"/>
      <c r="C30" s="203" t="s">
        <v>109</v>
      </c>
      <c r="D30" s="211"/>
      <c r="E30" s="211"/>
      <c r="F30" s="211"/>
      <c r="G30" s="211"/>
      <c r="H30" s="211"/>
      <c r="I30" s="212"/>
      <c r="J30" s="93">
        <f t="shared" si="2"/>
        <v>0</v>
      </c>
      <c r="K30" s="133" t="s">
        <v>11</v>
      </c>
      <c r="L30" s="124">
        <v>10000</v>
      </c>
      <c r="M30" s="95"/>
      <c r="N30" s="69" t="s">
        <v>11</v>
      </c>
      <c r="O30" s="124">
        <f t="shared" si="3"/>
        <v>5000</v>
      </c>
      <c r="P30" s="96"/>
      <c r="Q30" s="217"/>
      <c r="R30" s="218"/>
      <c r="S30" s="218"/>
      <c r="T30" s="219"/>
    </row>
    <row r="31" spans="1:20" ht="20.25" customHeight="1" x14ac:dyDescent="0.3">
      <c r="A31" s="215"/>
      <c r="B31" s="216"/>
      <c r="C31" s="203" t="s">
        <v>20</v>
      </c>
      <c r="D31" s="211"/>
      <c r="E31" s="211"/>
      <c r="F31" s="211"/>
      <c r="G31" s="211"/>
      <c r="H31" s="211"/>
      <c r="I31" s="212"/>
      <c r="J31" s="93">
        <f t="shared" si="2"/>
        <v>0</v>
      </c>
      <c r="K31" s="133" t="s">
        <v>11</v>
      </c>
      <c r="L31" s="124">
        <v>5000</v>
      </c>
      <c r="M31" s="95"/>
      <c r="N31" s="69" t="s">
        <v>11</v>
      </c>
      <c r="O31" s="124">
        <f t="shared" si="3"/>
        <v>2500</v>
      </c>
      <c r="P31" s="96"/>
      <c r="Q31" s="217"/>
      <c r="R31" s="218"/>
      <c r="S31" s="218"/>
      <c r="T31" s="219"/>
    </row>
    <row r="32" spans="1:20" ht="20.25" customHeight="1" x14ac:dyDescent="0.3">
      <c r="A32" s="215"/>
      <c r="B32" s="216"/>
      <c r="C32" s="203" t="s">
        <v>21</v>
      </c>
      <c r="D32" s="211"/>
      <c r="E32" s="211"/>
      <c r="F32" s="211"/>
      <c r="G32" s="211"/>
      <c r="H32" s="211"/>
      <c r="I32" s="212"/>
      <c r="J32" s="93">
        <f t="shared" si="2"/>
        <v>0</v>
      </c>
      <c r="K32" s="133" t="s">
        <v>11</v>
      </c>
      <c r="L32" s="124">
        <v>20000</v>
      </c>
      <c r="M32" s="95"/>
      <c r="N32" s="69" t="s">
        <v>11</v>
      </c>
      <c r="O32" s="124">
        <f t="shared" si="3"/>
        <v>10000</v>
      </c>
      <c r="P32" s="96"/>
      <c r="Q32" s="217"/>
      <c r="R32" s="218"/>
      <c r="S32" s="218"/>
      <c r="T32" s="219"/>
    </row>
    <row r="33" spans="1:20" ht="20.25" customHeight="1" x14ac:dyDescent="0.3">
      <c r="A33" s="215"/>
      <c r="B33" s="216"/>
      <c r="C33" s="203" t="s">
        <v>22</v>
      </c>
      <c r="D33" s="211"/>
      <c r="E33" s="211"/>
      <c r="F33" s="211"/>
      <c r="G33" s="211"/>
      <c r="H33" s="211"/>
      <c r="I33" s="212"/>
      <c r="J33" s="93">
        <f t="shared" si="2"/>
        <v>0</v>
      </c>
      <c r="K33" s="133" t="s">
        <v>11</v>
      </c>
      <c r="L33" s="124">
        <v>20000</v>
      </c>
      <c r="M33" s="95"/>
      <c r="N33" s="69" t="s">
        <v>11</v>
      </c>
      <c r="O33" s="124">
        <f t="shared" si="3"/>
        <v>10000</v>
      </c>
      <c r="P33" s="96"/>
      <c r="Q33" s="217"/>
      <c r="R33" s="218"/>
      <c r="S33" s="218"/>
      <c r="T33" s="219"/>
    </row>
    <row r="34" spans="1:20" ht="20.25" customHeight="1" x14ac:dyDescent="0.3">
      <c r="A34" s="155"/>
      <c r="B34" s="156"/>
      <c r="C34" s="166" t="s">
        <v>23</v>
      </c>
      <c r="D34" s="167"/>
      <c r="E34" s="167"/>
      <c r="F34" s="167"/>
      <c r="G34" s="167"/>
      <c r="H34" s="167"/>
      <c r="I34" s="168"/>
      <c r="J34" s="83">
        <f t="shared" si="2"/>
        <v>0</v>
      </c>
      <c r="K34" s="134" t="s">
        <v>11</v>
      </c>
      <c r="L34" s="127">
        <v>30000</v>
      </c>
      <c r="M34" s="85"/>
      <c r="N34" s="86" t="s">
        <v>11</v>
      </c>
      <c r="O34" s="127">
        <f t="shared" si="3"/>
        <v>15000</v>
      </c>
      <c r="P34" s="87"/>
      <c r="Q34" s="163"/>
      <c r="R34" s="164"/>
      <c r="S34" s="164"/>
      <c r="T34" s="165"/>
    </row>
    <row r="35" spans="1:20" ht="20.25" customHeight="1" x14ac:dyDescent="0.3">
      <c r="A35" s="177" t="s">
        <v>33</v>
      </c>
      <c r="B35" s="178"/>
      <c r="C35" s="185" t="s">
        <v>24</v>
      </c>
      <c r="D35" s="186"/>
      <c r="E35" s="186"/>
      <c r="F35" s="186"/>
      <c r="G35" s="186"/>
      <c r="H35" s="186"/>
      <c r="I35" s="187"/>
      <c r="J35" s="88">
        <f>L35*M35</f>
        <v>0</v>
      </c>
      <c r="K35" s="137" t="s">
        <v>30</v>
      </c>
      <c r="L35" s="128">
        <v>30000</v>
      </c>
      <c r="M35" s="90"/>
      <c r="N35" s="188" t="s">
        <v>36</v>
      </c>
      <c r="O35" s="189"/>
      <c r="P35" s="190"/>
      <c r="Q35" s="200" t="s">
        <v>50</v>
      </c>
      <c r="R35" s="201"/>
      <c r="S35" s="201"/>
      <c r="T35" s="202"/>
    </row>
    <row r="36" spans="1:20" ht="20.25" customHeight="1" x14ac:dyDescent="0.3">
      <c r="A36" s="179"/>
      <c r="B36" s="180"/>
      <c r="C36" s="203" t="s">
        <v>25</v>
      </c>
      <c r="D36" s="211"/>
      <c r="E36" s="211"/>
      <c r="F36" s="211"/>
      <c r="G36" s="211"/>
      <c r="H36" s="211"/>
      <c r="I36" s="212"/>
      <c r="J36" s="93">
        <f>L36*M36</f>
        <v>0</v>
      </c>
      <c r="K36" s="133" t="s">
        <v>30</v>
      </c>
      <c r="L36" s="124">
        <v>50000</v>
      </c>
      <c r="M36" s="95"/>
      <c r="N36" s="191"/>
      <c r="O36" s="192"/>
      <c r="P36" s="193"/>
      <c r="Q36" s="203"/>
      <c r="R36" s="204"/>
      <c r="S36" s="204"/>
      <c r="T36" s="205"/>
    </row>
    <row r="37" spans="1:20" ht="20.25" customHeight="1" x14ac:dyDescent="0.3">
      <c r="A37" s="181"/>
      <c r="B37" s="182"/>
      <c r="C37" s="203" t="s">
        <v>108</v>
      </c>
      <c r="D37" s="211"/>
      <c r="E37" s="211"/>
      <c r="F37" s="211"/>
      <c r="G37" s="211"/>
      <c r="H37" s="211"/>
      <c r="I37" s="212"/>
      <c r="J37" s="93">
        <f t="shared" ref="J37:J38" si="4">L37*M37</f>
        <v>0</v>
      </c>
      <c r="K37" s="133" t="s">
        <v>30</v>
      </c>
      <c r="L37" s="127">
        <v>10000</v>
      </c>
      <c r="M37" s="85"/>
      <c r="N37" s="194"/>
      <c r="O37" s="195"/>
      <c r="P37" s="196"/>
      <c r="Q37" s="166"/>
      <c r="R37" s="206"/>
      <c r="S37" s="206"/>
      <c r="T37" s="207"/>
    </row>
    <row r="38" spans="1:20" ht="20.25" customHeight="1" x14ac:dyDescent="0.3">
      <c r="A38" s="181"/>
      <c r="B38" s="182"/>
      <c r="C38" s="203" t="s">
        <v>110</v>
      </c>
      <c r="D38" s="211"/>
      <c r="E38" s="211"/>
      <c r="F38" s="211"/>
      <c r="G38" s="211"/>
      <c r="H38" s="211"/>
      <c r="I38" s="212"/>
      <c r="J38" s="93">
        <f t="shared" si="4"/>
        <v>0</v>
      </c>
      <c r="K38" s="133" t="s">
        <v>30</v>
      </c>
      <c r="L38" s="127">
        <v>30000</v>
      </c>
      <c r="M38" s="85"/>
      <c r="N38" s="194"/>
      <c r="O38" s="195"/>
      <c r="P38" s="196"/>
      <c r="Q38" s="166"/>
      <c r="R38" s="206"/>
      <c r="S38" s="206"/>
      <c r="T38" s="207"/>
    </row>
    <row r="39" spans="1:20" ht="20.25" customHeight="1" x14ac:dyDescent="0.3">
      <c r="A39" s="183"/>
      <c r="B39" s="184"/>
      <c r="C39" s="208" t="s">
        <v>111</v>
      </c>
      <c r="D39" s="213"/>
      <c r="E39" s="213"/>
      <c r="F39" s="213"/>
      <c r="G39" s="213"/>
      <c r="H39" s="213"/>
      <c r="I39" s="214"/>
      <c r="J39" s="97">
        <f>L39*M39</f>
        <v>0</v>
      </c>
      <c r="K39" s="135" t="s">
        <v>30</v>
      </c>
      <c r="L39" s="125">
        <v>30000</v>
      </c>
      <c r="M39" s="99"/>
      <c r="N39" s="197"/>
      <c r="O39" s="198"/>
      <c r="P39" s="199"/>
      <c r="Q39" s="208"/>
      <c r="R39" s="209"/>
      <c r="S39" s="209"/>
      <c r="T39" s="210"/>
    </row>
    <row r="40" spans="1:20" ht="20.25" customHeight="1" x14ac:dyDescent="0.3">
      <c r="A40" s="153" t="s">
        <v>34</v>
      </c>
      <c r="B40" s="154"/>
      <c r="C40" s="157" t="s">
        <v>26</v>
      </c>
      <c r="D40" s="158"/>
      <c r="E40" s="158"/>
      <c r="F40" s="158"/>
      <c r="G40" s="158"/>
      <c r="H40" s="158"/>
      <c r="I40" s="159"/>
      <c r="J40" s="79">
        <f>L40*M40+O40*P40</f>
        <v>0</v>
      </c>
      <c r="K40" s="136" t="s">
        <v>11</v>
      </c>
      <c r="L40" s="126">
        <v>25000</v>
      </c>
      <c r="M40" s="81"/>
      <c r="N40" s="104" t="s">
        <v>11</v>
      </c>
      <c r="O40" s="130">
        <f>L40</f>
        <v>25000</v>
      </c>
      <c r="P40" s="105"/>
      <c r="Q40" s="160" t="s">
        <v>39</v>
      </c>
      <c r="R40" s="161"/>
      <c r="S40" s="161"/>
      <c r="T40" s="162"/>
    </row>
    <row r="41" spans="1:20" ht="20.25" customHeight="1" x14ac:dyDescent="0.3">
      <c r="A41" s="155"/>
      <c r="B41" s="156"/>
      <c r="C41" s="166" t="s">
        <v>27</v>
      </c>
      <c r="D41" s="167"/>
      <c r="E41" s="167"/>
      <c r="F41" s="167"/>
      <c r="G41" s="167"/>
      <c r="H41" s="167"/>
      <c r="I41" s="168"/>
      <c r="J41" s="83">
        <f>L41*M41+O41*P41</f>
        <v>0</v>
      </c>
      <c r="K41" s="134" t="s">
        <v>11</v>
      </c>
      <c r="L41" s="127">
        <v>25000</v>
      </c>
      <c r="M41" s="85"/>
      <c r="N41" s="106" t="s">
        <v>11</v>
      </c>
      <c r="O41" s="131">
        <f>L41</f>
        <v>25000</v>
      </c>
      <c r="P41" s="107"/>
      <c r="Q41" s="163"/>
      <c r="R41" s="164"/>
      <c r="S41" s="164"/>
      <c r="T41" s="165"/>
    </row>
    <row r="42" spans="1:20" ht="38.25" customHeight="1" x14ac:dyDescent="0.3">
      <c r="A42" s="169" t="s">
        <v>35</v>
      </c>
      <c r="B42" s="170"/>
      <c r="C42" s="171" t="s">
        <v>28</v>
      </c>
      <c r="D42" s="172"/>
      <c r="E42" s="172"/>
      <c r="F42" s="172"/>
      <c r="G42" s="172"/>
      <c r="H42" s="172"/>
      <c r="I42" s="173"/>
      <c r="J42" s="108">
        <f>L42*M42+O42*P42</f>
        <v>0</v>
      </c>
      <c r="K42" s="141" t="s">
        <v>11</v>
      </c>
      <c r="L42" s="129">
        <v>30000</v>
      </c>
      <c r="M42" s="110"/>
      <c r="N42" s="111" t="s">
        <v>11</v>
      </c>
      <c r="O42" s="132">
        <f>L42</f>
        <v>30000</v>
      </c>
      <c r="P42" s="112"/>
      <c r="Q42" s="174" t="s">
        <v>38</v>
      </c>
      <c r="R42" s="175"/>
      <c r="S42" s="175"/>
      <c r="T42" s="176"/>
    </row>
    <row r="43" spans="1:20" ht="20.25" customHeight="1" thickBot="1" x14ac:dyDescent="0.35">
      <c r="A43" s="143" t="s">
        <v>7</v>
      </c>
      <c r="B43" s="144"/>
      <c r="C43" s="144"/>
      <c r="D43" s="144"/>
      <c r="E43" s="145"/>
      <c r="F43" s="145"/>
      <c r="G43" s="145"/>
      <c r="H43" s="145"/>
      <c r="I43" s="145"/>
      <c r="J43" s="9">
        <f>SUM(J20:J42)</f>
        <v>0</v>
      </c>
      <c r="K43" s="146"/>
      <c r="L43" s="147"/>
      <c r="M43" s="147"/>
      <c r="N43" s="147"/>
      <c r="O43" s="147"/>
      <c r="P43" s="147"/>
      <c r="Q43" s="147"/>
      <c r="R43" s="147"/>
      <c r="S43" s="147"/>
      <c r="T43" s="148"/>
    </row>
    <row r="44" spans="1:20" ht="8.25" customHeight="1" x14ac:dyDescent="0.3"/>
    <row r="45" spans="1:20" ht="15.75" customHeight="1" thickBot="1" x14ac:dyDescent="0.35">
      <c r="A45" s="149" t="s">
        <v>59</v>
      </c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</row>
    <row r="46" spans="1:20" ht="70.5" customHeight="1" thickBot="1" x14ac:dyDescent="0.35">
      <c r="A46" s="150" t="s">
        <v>105</v>
      </c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2"/>
    </row>
  </sheetData>
  <sheetProtection selectLockedCells="1"/>
  <mergeCells count="70">
    <mergeCell ref="B5:D5"/>
    <mergeCell ref="F5:T5"/>
    <mergeCell ref="A1:T1"/>
    <mergeCell ref="B3:D3"/>
    <mergeCell ref="F3:T3"/>
    <mergeCell ref="B4:D4"/>
    <mergeCell ref="F4:T4"/>
    <mergeCell ref="A12:B14"/>
    <mergeCell ref="C12:I12"/>
    <mergeCell ref="C13:I13"/>
    <mergeCell ref="C14:I14"/>
    <mergeCell ref="E6:H6"/>
    <mergeCell ref="B7:D7"/>
    <mergeCell ref="F7:T7"/>
    <mergeCell ref="B8:D8"/>
    <mergeCell ref="I8:T8"/>
    <mergeCell ref="A9:I9"/>
    <mergeCell ref="A10:I11"/>
    <mergeCell ref="J10:J11"/>
    <mergeCell ref="K10:M10"/>
    <mergeCell ref="N10:P10"/>
    <mergeCell ref="Q10:S10"/>
    <mergeCell ref="A15:I15"/>
    <mergeCell ref="K15:T15"/>
    <mergeCell ref="A17:I17"/>
    <mergeCell ref="A18:I19"/>
    <mergeCell ref="J18:J19"/>
    <mergeCell ref="K18:M18"/>
    <mergeCell ref="N18:P18"/>
    <mergeCell ref="Q18:T19"/>
    <mergeCell ref="A20:B20"/>
    <mergeCell ref="C20:I20"/>
    <mergeCell ref="Q20:T20"/>
    <mergeCell ref="A21:B26"/>
    <mergeCell ref="C21:I21"/>
    <mergeCell ref="Q21:T26"/>
    <mergeCell ref="C22:I22"/>
    <mergeCell ref="C23:I23"/>
    <mergeCell ref="C24:I24"/>
    <mergeCell ref="C25:I25"/>
    <mergeCell ref="C26:I26"/>
    <mergeCell ref="A27:B34"/>
    <mergeCell ref="C27:I27"/>
    <mergeCell ref="Q27:T34"/>
    <mergeCell ref="C28:F28"/>
    <mergeCell ref="C29:F29"/>
    <mergeCell ref="C30:I30"/>
    <mergeCell ref="C31:I31"/>
    <mergeCell ref="C32:I32"/>
    <mergeCell ref="C33:I33"/>
    <mergeCell ref="C34:I34"/>
    <mergeCell ref="A35:B39"/>
    <mergeCell ref="C35:I35"/>
    <mergeCell ref="N35:P39"/>
    <mergeCell ref="Q35:T39"/>
    <mergeCell ref="C36:I36"/>
    <mergeCell ref="C37:I37"/>
    <mergeCell ref="C38:I38"/>
    <mergeCell ref="C39:I39"/>
    <mergeCell ref="A43:I43"/>
    <mergeCell ref="K43:T43"/>
    <mergeCell ref="A45:T45"/>
    <mergeCell ref="A46:T46"/>
    <mergeCell ref="A40:B41"/>
    <mergeCell ref="C40:I40"/>
    <mergeCell ref="Q40:T41"/>
    <mergeCell ref="C41:I41"/>
    <mergeCell ref="A42:B42"/>
    <mergeCell ref="C42:I42"/>
    <mergeCell ref="Q42:T42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
[별지 제 2호 서식]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6"/>
  <sheetViews>
    <sheetView tabSelected="1" view="pageLayout" zoomScaleNormal="80" zoomScaleSheetLayoutView="100" workbookViewId="0">
      <selection activeCell="M42" sqref="M42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1.875" style="1" customWidth="1"/>
    <col min="9" max="9" width="5.75" style="1" customWidth="1"/>
    <col min="10" max="10" width="13.6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272" t="s">
        <v>122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</row>
    <row r="2" spans="1:20" ht="10.5" customHeight="1" x14ac:dyDescent="0.3"/>
    <row r="3" spans="1:20" s="7" customFormat="1" ht="25.5" customHeight="1" x14ac:dyDescent="0.35">
      <c r="A3" s="7" t="s">
        <v>41</v>
      </c>
      <c r="B3" s="270" t="s">
        <v>107</v>
      </c>
      <c r="C3" s="270"/>
      <c r="D3" s="270"/>
      <c r="E3" s="8" t="s">
        <v>54</v>
      </c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</row>
    <row r="4" spans="1:20" s="7" customFormat="1" ht="25.5" customHeight="1" x14ac:dyDescent="0.35">
      <c r="A4" s="7" t="s">
        <v>40</v>
      </c>
      <c r="B4" s="270" t="s">
        <v>42</v>
      </c>
      <c r="C4" s="270"/>
      <c r="D4" s="270"/>
      <c r="E4" s="8" t="s">
        <v>54</v>
      </c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</row>
    <row r="5" spans="1:20" s="7" customFormat="1" ht="25.5" customHeight="1" x14ac:dyDescent="0.35">
      <c r="A5" s="7" t="s">
        <v>40</v>
      </c>
      <c r="B5" s="270" t="s">
        <v>43</v>
      </c>
      <c r="C5" s="270"/>
      <c r="D5" s="270"/>
      <c r="E5" s="8" t="s">
        <v>54</v>
      </c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3"/>
      <c r="S5" s="273"/>
      <c r="T5" s="273"/>
    </row>
    <row r="6" spans="1:20" s="7" customFormat="1" ht="13.5" customHeight="1" x14ac:dyDescent="0.35">
      <c r="B6" s="8"/>
      <c r="C6" s="8"/>
      <c r="D6" s="8"/>
      <c r="E6" s="269" t="s">
        <v>106</v>
      </c>
      <c r="F6" s="269"/>
      <c r="G6" s="269"/>
      <c r="H6" s="269"/>
      <c r="I6" s="142"/>
      <c r="J6" s="52"/>
      <c r="K6" s="48" t="s">
        <v>88</v>
      </c>
      <c r="L6" s="47"/>
      <c r="M6" s="47"/>
      <c r="N6" s="47"/>
      <c r="O6" s="47"/>
      <c r="P6" s="47"/>
      <c r="Q6" s="47"/>
      <c r="R6" s="47"/>
      <c r="S6" s="47"/>
      <c r="T6" s="47"/>
    </row>
    <row r="7" spans="1:20" s="7" customFormat="1" ht="25.5" customHeight="1" x14ac:dyDescent="0.35">
      <c r="A7" s="7" t="s">
        <v>40</v>
      </c>
      <c r="B7" s="270" t="s">
        <v>49</v>
      </c>
      <c r="C7" s="270"/>
      <c r="D7" s="270"/>
      <c r="E7" s="8" t="s">
        <v>54</v>
      </c>
      <c r="F7" s="271" t="str">
        <f>TEXT(J15+J43, "###,###")&amp;" 원"</f>
        <v xml:space="preserve"> 원</v>
      </c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</row>
    <row r="8" spans="1:20" s="7" customFormat="1" ht="25.5" customHeight="1" x14ac:dyDescent="0.35">
      <c r="A8" s="7" t="s">
        <v>40</v>
      </c>
      <c r="B8" s="270" t="s">
        <v>44</v>
      </c>
      <c r="C8" s="270"/>
      <c r="D8" s="270"/>
      <c r="E8" s="8"/>
      <c r="F8" s="8"/>
      <c r="G8" s="8"/>
      <c r="H8" s="8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</row>
    <row r="9" spans="1:20" s="2" customFormat="1" ht="18.75" customHeight="1" thickBot="1" x14ac:dyDescent="0.35">
      <c r="A9" s="237" t="s">
        <v>45</v>
      </c>
      <c r="B9" s="238"/>
      <c r="C9" s="238"/>
      <c r="D9" s="238"/>
      <c r="E9" s="238"/>
      <c r="F9" s="238"/>
      <c r="G9" s="238"/>
      <c r="H9" s="238"/>
      <c r="I9" s="238"/>
    </row>
    <row r="10" spans="1:20" ht="30" customHeight="1" x14ac:dyDescent="0.3">
      <c r="A10" s="239" t="s">
        <v>3</v>
      </c>
      <c r="B10" s="240"/>
      <c r="C10" s="240"/>
      <c r="D10" s="241"/>
      <c r="E10" s="241"/>
      <c r="F10" s="241"/>
      <c r="G10" s="241"/>
      <c r="H10" s="241"/>
      <c r="I10" s="241"/>
      <c r="J10" s="245" t="s">
        <v>10</v>
      </c>
      <c r="K10" s="247" t="s">
        <v>12</v>
      </c>
      <c r="L10" s="248"/>
      <c r="M10" s="249"/>
      <c r="N10" s="255" t="s">
        <v>116</v>
      </c>
      <c r="O10" s="248"/>
      <c r="P10" s="256"/>
      <c r="Q10" s="257" t="s">
        <v>48</v>
      </c>
      <c r="R10" s="248"/>
      <c r="S10" s="249"/>
      <c r="T10" s="53" t="s">
        <v>47</v>
      </c>
    </row>
    <row r="11" spans="1:20" ht="18.75" customHeight="1" thickBot="1" x14ac:dyDescent="0.35">
      <c r="A11" s="242"/>
      <c r="B11" s="243"/>
      <c r="C11" s="243"/>
      <c r="D11" s="244"/>
      <c r="E11" s="244"/>
      <c r="F11" s="244"/>
      <c r="G11" s="244"/>
      <c r="H11" s="244"/>
      <c r="I11" s="244"/>
      <c r="J11" s="246"/>
      <c r="K11" s="54" t="s">
        <v>3</v>
      </c>
      <c r="L11" s="55" t="s">
        <v>4</v>
      </c>
      <c r="M11" s="56" t="s">
        <v>5</v>
      </c>
      <c r="N11" s="57" t="s">
        <v>3</v>
      </c>
      <c r="O11" s="55" t="s">
        <v>4</v>
      </c>
      <c r="P11" s="58" t="s">
        <v>5</v>
      </c>
      <c r="Q11" s="54" t="s">
        <v>3</v>
      </c>
      <c r="R11" s="55" t="s">
        <v>4</v>
      </c>
      <c r="S11" s="56" t="s">
        <v>5</v>
      </c>
      <c r="T11" s="59"/>
    </row>
    <row r="12" spans="1:20" ht="20.25" customHeight="1" thickTop="1" x14ac:dyDescent="0.3">
      <c r="A12" s="258" t="s">
        <v>117</v>
      </c>
      <c r="B12" s="259"/>
      <c r="C12" s="264" t="s">
        <v>51</v>
      </c>
      <c r="D12" s="265"/>
      <c r="E12" s="265"/>
      <c r="F12" s="265"/>
      <c r="G12" s="265"/>
      <c r="H12" s="265"/>
      <c r="I12" s="266"/>
      <c r="J12" s="60">
        <f t="shared" ref="J12:J14" si="0">L12*M12+O12*P12+R12*S12</f>
        <v>0</v>
      </c>
      <c r="K12" s="61" t="s">
        <v>0</v>
      </c>
      <c r="L12" s="123">
        <v>30000</v>
      </c>
      <c r="M12" s="62"/>
      <c r="N12" s="63" t="s">
        <v>0</v>
      </c>
      <c r="O12" s="123">
        <v>20000</v>
      </c>
      <c r="P12" s="64"/>
      <c r="Q12" s="61" t="s">
        <v>0</v>
      </c>
      <c r="R12" s="123">
        <f t="shared" ref="R12:R14" si="1">L12*0.3</f>
        <v>9000</v>
      </c>
      <c r="S12" s="62"/>
      <c r="T12" s="65"/>
    </row>
    <row r="13" spans="1:20" ht="20.25" customHeight="1" x14ac:dyDescent="0.3">
      <c r="A13" s="260"/>
      <c r="B13" s="261"/>
      <c r="C13" s="180" t="s">
        <v>52</v>
      </c>
      <c r="D13" s="211"/>
      <c r="E13" s="211"/>
      <c r="F13" s="211"/>
      <c r="G13" s="211"/>
      <c r="H13" s="211"/>
      <c r="I13" s="267"/>
      <c r="J13" s="66">
        <f t="shared" si="0"/>
        <v>0</v>
      </c>
      <c r="K13" s="67" t="s">
        <v>1</v>
      </c>
      <c r="L13" s="124">
        <v>30000</v>
      </c>
      <c r="M13" s="68"/>
      <c r="N13" s="69" t="s">
        <v>1</v>
      </c>
      <c r="O13" s="124">
        <v>20000</v>
      </c>
      <c r="P13" s="70"/>
      <c r="Q13" s="67" t="s">
        <v>1</v>
      </c>
      <c r="R13" s="124">
        <f t="shared" si="1"/>
        <v>9000</v>
      </c>
      <c r="S13" s="68"/>
      <c r="T13" s="71"/>
    </row>
    <row r="14" spans="1:20" ht="20.25" customHeight="1" x14ac:dyDescent="0.3">
      <c r="A14" s="262"/>
      <c r="B14" s="263"/>
      <c r="C14" s="184" t="s">
        <v>53</v>
      </c>
      <c r="D14" s="213"/>
      <c r="E14" s="213"/>
      <c r="F14" s="213"/>
      <c r="G14" s="213"/>
      <c r="H14" s="213"/>
      <c r="I14" s="268"/>
      <c r="J14" s="72">
        <f t="shared" si="0"/>
        <v>0</v>
      </c>
      <c r="K14" s="73" t="s">
        <v>2</v>
      </c>
      <c r="L14" s="125">
        <v>30000</v>
      </c>
      <c r="M14" s="74"/>
      <c r="N14" s="75" t="s">
        <v>2</v>
      </c>
      <c r="O14" s="125">
        <v>20000</v>
      </c>
      <c r="P14" s="76"/>
      <c r="Q14" s="73" t="s">
        <v>2</v>
      </c>
      <c r="R14" s="125">
        <f t="shared" si="1"/>
        <v>9000</v>
      </c>
      <c r="S14" s="74"/>
      <c r="T14" s="77"/>
    </row>
    <row r="15" spans="1:20" ht="20.25" customHeight="1" thickBot="1" x14ac:dyDescent="0.35">
      <c r="A15" s="233" t="s">
        <v>6</v>
      </c>
      <c r="B15" s="234"/>
      <c r="C15" s="234"/>
      <c r="D15" s="234"/>
      <c r="E15" s="234"/>
      <c r="F15" s="234"/>
      <c r="G15" s="234"/>
      <c r="H15" s="234"/>
      <c r="I15" s="234"/>
      <c r="J15" s="3">
        <f>SUM(J12:J14)</f>
        <v>0</v>
      </c>
      <c r="K15" s="235"/>
      <c r="L15" s="235"/>
      <c r="M15" s="235"/>
      <c r="N15" s="235"/>
      <c r="O15" s="235"/>
      <c r="P15" s="235"/>
      <c r="Q15" s="235"/>
      <c r="R15" s="235"/>
      <c r="S15" s="235"/>
      <c r="T15" s="236"/>
    </row>
    <row r="16" spans="1:20" ht="1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5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8.75" customHeight="1" thickBot="1" x14ac:dyDescent="0.35">
      <c r="A17" s="237" t="s">
        <v>46</v>
      </c>
      <c r="B17" s="238"/>
      <c r="C17" s="238"/>
      <c r="D17" s="238"/>
      <c r="E17" s="238"/>
      <c r="F17" s="238"/>
      <c r="G17" s="238"/>
      <c r="H17" s="238"/>
      <c r="I17" s="238"/>
    </row>
    <row r="18" spans="1:20" ht="18.75" customHeight="1" x14ac:dyDescent="0.3">
      <c r="A18" s="239" t="s">
        <v>3</v>
      </c>
      <c r="B18" s="240"/>
      <c r="C18" s="240"/>
      <c r="D18" s="241"/>
      <c r="E18" s="241"/>
      <c r="F18" s="241"/>
      <c r="G18" s="241"/>
      <c r="H18" s="241"/>
      <c r="I18" s="241"/>
      <c r="J18" s="245" t="s">
        <v>10</v>
      </c>
      <c r="K18" s="247" t="s">
        <v>12</v>
      </c>
      <c r="L18" s="248"/>
      <c r="M18" s="249"/>
      <c r="N18" s="250" t="s">
        <v>13</v>
      </c>
      <c r="O18" s="248"/>
      <c r="P18" s="249"/>
      <c r="Q18" s="251" t="s">
        <v>47</v>
      </c>
      <c r="R18" s="240"/>
      <c r="S18" s="240"/>
      <c r="T18" s="252"/>
    </row>
    <row r="19" spans="1:20" ht="18.75" customHeight="1" thickBot="1" x14ac:dyDescent="0.35">
      <c r="A19" s="242"/>
      <c r="B19" s="243"/>
      <c r="C19" s="243"/>
      <c r="D19" s="244"/>
      <c r="E19" s="244"/>
      <c r="F19" s="244"/>
      <c r="G19" s="244"/>
      <c r="H19" s="244"/>
      <c r="I19" s="244"/>
      <c r="J19" s="246"/>
      <c r="K19" s="54" t="s">
        <v>3</v>
      </c>
      <c r="L19" s="55" t="s">
        <v>4</v>
      </c>
      <c r="M19" s="56" t="s">
        <v>5</v>
      </c>
      <c r="N19" s="57" t="s">
        <v>3</v>
      </c>
      <c r="O19" s="55" t="s">
        <v>4</v>
      </c>
      <c r="P19" s="58" t="s">
        <v>5</v>
      </c>
      <c r="Q19" s="253"/>
      <c r="R19" s="243"/>
      <c r="S19" s="243"/>
      <c r="T19" s="254"/>
    </row>
    <row r="20" spans="1:20" ht="20.25" customHeight="1" thickTop="1" x14ac:dyDescent="0.3">
      <c r="A20" s="222" t="s">
        <v>8</v>
      </c>
      <c r="B20" s="223"/>
      <c r="C20" s="166" t="s">
        <v>123</v>
      </c>
      <c r="D20" s="167"/>
      <c r="E20" s="167"/>
      <c r="F20" s="167"/>
      <c r="G20" s="167"/>
      <c r="H20" s="167"/>
      <c r="I20" s="168"/>
      <c r="J20" s="83">
        <f t="shared" ref="J20:J34" si="2">L20*M20+O20*P20</f>
        <v>0</v>
      </c>
      <c r="K20" s="84" t="s">
        <v>11</v>
      </c>
      <c r="L20" s="127">
        <v>10000</v>
      </c>
      <c r="M20" s="85"/>
      <c r="N20" s="86" t="s">
        <v>11</v>
      </c>
      <c r="O20" s="127">
        <v>5000</v>
      </c>
      <c r="P20" s="87"/>
      <c r="Q20" s="224"/>
      <c r="R20" s="225"/>
      <c r="S20" s="225"/>
      <c r="T20" s="226"/>
    </row>
    <row r="21" spans="1:20" ht="20.25" customHeight="1" x14ac:dyDescent="0.3">
      <c r="A21" s="177" t="s">
        <v>31</v>
      </c>
      <c r="B21" s="178"/>
      <c r="C21" s="185" t="s">
        <v>14</v>
      </c>
      <c r="D21" s="186"/>
      <c r="E21" s="186"/>
      <c r="F21" s="186"/>
      <c r="G21" s="186"/>
      <c r="H21" s="186"/>
      <c r="I21" s="187"/>
      <c r="J21" s="88">
        <f t="shared" si="2"/>
        <v>0</v>
      </c>
      <c r="K21" s="89" t="s">
        <v>11</v>
      </c>
      <c r="L21" s="128">
        <v>40000</v>
      </c>
      <c r="M21" s="90"/>
      <c r="N21" s="91" t="s">
        <v>11</v>
      </c>
      <c r="O21" s="128">
        <f t="shared" ref="O21:O34" si="3">L21*0.5</f>
        <v>20000</v>
      </c>
      <c r="P21" s="92"/>
      <c r="Q21" s="227" t="s">
        <v>37</v>
      </c>
      <c r="R21" s="228"/>
      <c r="S21" s="228"/>
      <c r="T21" s="229"/>
    </row>
    <row r="22" spans="1:20" ht="20.25" customHeight="1" x14ac:dyDescent="0.3">
      <c r="A22" s="179"/>
      <c r="B22" s="180"/>
      <c r="C22" s="203" t="s">
        <v>15</v>
      </c>
      <c r="D22" s="211"/>
      <c r="E22" s="211"/>
      <c r="F22" s="211"/>
      <c r="G22" s="211"/>
      <c r="H22" s="211"/>
      <c r="I22" s="212"/>
      <c r="J22" s="93">
        <f t="shared" si="2"/>
        <v>0</v>
      </c>
      <c r="K22" s="94" t="s">
        <v>11</v>
      </c>
      <c r="L22" s="124">
        <v>30000</v>
      </c>
      <c r="M22" s="95"/>
      <c r="N22" s="69" t="s">
        <v>11</v>
      </c>
      <c r="O22" s="124">
        <f t="shared" si="3"/>
        <v>15000</v>
      </c>
      <c r="P22" s="96"/>
      <c r="Q22" s="217"/>
      <c r="R22" s="218"/>
      <c r="S22" s="218"/>
      <c r="T22" s="219"/>
    </row>
    <row r="23" spans="1:20" ht="20.25" customHeight="1" x14ac:dyDescent="0.3">
      <c r="A23" s="179"/>
      <c r="B23" s="180"/>
      <c r="C23" s="203" t="s">
        <v>16</v>
      </c>
      <c r="D23" s="211"/>
      <c r="E23" s="211"/>
      <c r="F23" s="211"/>
      <c r="G23" s="211"/>
      <c r="H23" s="211"/>
      <c r="I23" s="212"/>
      <c r="J23" s="93">
        <f t="shared" si="2"/>
        <v>0</v>
      </c>
      <c r="K23" s="94" t="s">
        <v>11</v>
      </c>
      <c r="L23" s="124">
        <v>30000</v>
      </c>
      <c r="M23" s="95"/>
      <c r="N23" s="69" t="s">
        <v>11</v>
      </c>
      <c r="O23" s="124">
        <f t="shared" si="3"/>
        <v>15000</v>
      </c>
      <c r="P23" s="96"/>
      <c r="Q23" s="217"/>
      <c r="R23" s="218"/>
      <c r="S23" s="218"/>
      <c r="T23" s="219"/>
    </row>
    <row r="24" spans="1:20" ht="20.25" customHeight="1" x14ac:dyDescent="0.3">
      <c r="A24" s="179"/>
      <c r="B24" s="180"/>
      <c r="C24" s="203" t="s">
        <v>17</v>
      </c>
      <c r="D24" s="211"/>
      <c r="E24" s="211"/>
      <c r="F24" s="211"/>
      <c r="G24" s="211"/>
      <c r="H24" s="211"/>
      <c r="I24" s="212"/>
      <c r="J24" s="93">
        <f t="shared" si="2"/>
        <v>0</v>
      </c>
      <c r="K24" s="94" t="s">
        <v>11</v>
      </c>
      <c r="L24" s="124">
        <v>5000</v>
      </c>
      <c r="M24" s="95"/>
      <c r="N24" s="69" t="s">
        <v>11</v>
      </c>
      <c r="O24" s="124">
        <f t="shared" si="3"/>
        <v>2500</v>
      </c>
      <c r="P24" s="96"/>
      <c r="Q24" s="217"/>
      <c r="R24" s="218"/>
      <c r="S24" s="218"/>
      <c r="T24" s="219"/>
    </row>
    <row r="25" spans="1:20" ht="20.25" customHeight="1" x14ac:dyDescent="0.3">
      <c r="A25" s="179"/>
      <c r="B25" s="180"/>
      <c r="C25" s="203" t="s">
        <v>29</v>
      </c>
      <c r="D25" s="211"/>
      <c r="E25" s="211"/>
      <c r="F25" s="211"/>
      <c r="G25" s="211"/>
      <c r="H25" s="211"/>
      <c r="I25" s="212"/>
      <c r="J25" s="93">
        <f t="shared" si="2"/>
        <v>0</v>
      </c>
      <c r="K25" s="94" t="s">
        <v>11</v>
      </c>
      <c r="L25" s="124">
        <v>30000</v>
      </c>
      <c r="M25" s="95"/>
      <c r="N25" s="69" t="s">
        <v>11</v>
      </c>
      <c r="O25" s="124">
        <f t="shared" si="3"/>
        <v>15000</v>
      </c>
      <c r="P25" s="96"/>
      <c r="Q25" s="217"/>
      <c r="R25" s="218"/>
      <c r="S25" s="218"/>
      <c r="T25" s="219"/>
    </row>
    <row r="26" spans="1:20" ht="20.25" customHeight="1" x14ac:dyDescent="0.3">
      <c r="A26" s="183"/>
      <c r="B26" s="184"/>
      <c r="C26" s="208" t="s">
        <v>18</v>
      </c>
      <c r="D26" s="213"/>
      <c r="E26" s="213"/>
      <c r="F26" s="213"/>
      <c r="G26" s="213"/>
      <c r="H26" s="213"/>
      <c r="I26" s="214"/>
      <c r="J26" s="97">
        <f t="shared" si="2"/>
        <v>0</v>
      </c>
      <c r="K26" s="98" t="s">
        <v>11</v>
      </c>
      <c r="L26" s="125">
        <v>50000</v>
      </c>
      <c r="M26" s="99"/>
      <c r="N26" s="75" t="s">
        <v>11</v>
      </c>
      <c r="O26" s="125">
        <f t="shared" si="3"/>
        <v>25000</v>
      </c>
      <c r="P26" s="100"/>
      <c r="Q26" s="230"/>
      <c r="R26" s="231"/>
      <c r="S26" s="231"/>
      <c r="T26" s="232"/>
    </row>
    <row r="27" spans="1:20" ht="20.25" customHeight="1" x14ac:dyDescent="0.3">
      <c r="A27" s="153" t="s">
        <v>32</v>
      </c>
      <c r="B27" s="154"/>
      <c r="C27" s="157" t="s">
        <v>19</v>
      </c>
      <c r="D27" s="158"/>
      <c r="E27" s="158"/>
      <c r="F27" s="158"/>
      <c r="G27" s="158"/>
      <c r="H27" s="158"/>
      <c r="I27" s="159"/>
      <c r="J27" s="79">
        <f t="shared" si="2"/>
        <v>0</v>
      </c>
      <c r="K27" s="80" t="s">
        <v>11</v>
      </c>
      <c r="L27" s="126">
        <v>30000</v>
      </c>
      <c r="M27" s="81"/>
      <c r="N27" s="78" t="s">
        <v>11</v>
      </c>
      <c r="O27" s="126">
        <f t="shared" si="3"/>
        <v>15000</v>
      </c>
      <c r="P27" s="82"/>
      <c r="Q27" s="160" t="s">
        <v>112</v>
      </c>
      <c r="R27" s="161"/>
      <c r="S27" s="161"/>
      <c r="T27" s="162"/>
    </row>
    <row r="28" spans="1:20" ht="20.25" customHeight="1" x14ac:dyDescent="0.3">
      <c r="A28" s="215"/>
      <c r="B28" s="216"/>
      <c r="C28" s="220" t="s">
        <v>55</v>
      </c>
      <c r="D28" s="221"/>
      <c r="E28" s="221"/>
      <c r="F28" s="221"/>
      <c r="G28" s="101" t="s">
        <v>57</v>
      </c>
      <c r="H28" s="102">
        <v>3</v>
      </c>
      <c r="I28" s="103" t="s">
        <v>58</v>
      </c>
      <c r="J28" s="93">
        <f t="shared" si="2"/>
        <v>0</v>
      </c>
      <c r="K28" s="94" t="s">
        <v>11</v>
      </c>
      <c r="L28" s="124">
        <f>IF(H28&gt;3,10000+(H28-3)*5000,10000)</f>
        <v>10000</v>
      </c>
      <c r="M28" s="95"/>
      <c r="N28" s="69" t="s">
        <v>11</v>
      </c>
      <c r="O28" s="124">
        <f t="shared" si="3"/>
        <v>5000</v>
      </c>
      <c r="P28" s="96"/>
      <c r="Q28" s="217"/>
      <c r="R28" s="218"/>
      <c r="S28" s="218"/>
      <c r="T28" s="219"/>
    </row>
    <row r="29" spans="1:20" ht="20.25" customHeight="1" x14ac:dyDescent="0.3">
      <c r="A29" s="215"/>
      <c r="B29" s="216"/>
      <c r="C29" s="220" t="s">
        <v>56</v>
      </c>
      <c r="D29" s="221"/>
      <c r="E29" s="221"/>
      <c r="F29" s="221"/>
      <c r="G29" s="101" t="s">
        <v>57</v>
      </c>
      <c r="H29" s="102">
        <v>2</v>
      </c>
      <c r="I29" s="103" t="s">
        <v>58</v>
      </c>
      <c r="J29" s="93">
        <f t="shared" si="2"/>
        <v>0</v>
      </c>
      <c r="K29" s="94" t="s">
        <v>11</v>
      </c>
      <c r="L29" s="124">
        <f>IF(H29&gt;2,20000+(H29-2)*10000,20000)</f>
        <v>20000</v>
      </c>
      <c r="M29" s="95"/>
      <c r="N29" s="69" t="s">
        <v>11</v>
      </c>
      <c r="O29" s="124">
        <f t="shared" si="3"/>
        <v>10000</v>
      </c>
      <c r="P29" s="96"/>
      <c r="Q29" s="217"/>
      <c r="R29" s="218"/>
      <c r="S29" s="218"/>
      <c r="T29" s="219"/>
    </row>
    <row r="30" spans="1:20" ht="20.25" customHeight="1" x14ac:dyDescent="0.3">
      <c r="A30" s="215"/>
      <c r="B30" s="216"/>
      <c r="C30" s="203" t="s">
        <v>109</v>
      </c>
      <c r="D30" s="211"/>
      <c r="E30" s="211"/>
      <c r="F30" s="211"/>
      <c r="G30" s="211"/>
      <c r="H30" s="211"/>
      <c r="I30" s="212"/>
      <c r="J30" s="93">
        <f t="shared" si="2"/>
        <v>0</v>
      </c>
      <c r="K30" s="94" t="s">
        <v>11</v>
      </c>
      <c r="L30" s="124">
        <v>10000</v>
      </c>
      <c r="M30" s="95"/>
      <c r="N30" s="69" t="s">
        <v>11</v>
      </c>
      <c r="O30" s="124">
        <f t="shared" si="3"/>
        <v>5000</v>
      </c>
      <c r="P30" s="96"/>
      <c r="Q30" s="217"/>
      <c r="R30" s="218"/>
      <c r="S30" s="218"/>
      <c r="T30" s="219"/>
    </row>
    <row r="31" spans="1:20" ht="20.25" customHeight="1" x14ac:dyDescent="0.3">
      <c r="A31" s="215"/>
      <c r="B31" s="216"/>
      <c r="C31" s="203" t="s">
        <v>20</v>
      </c>
      <c r="D31" s="211"/>
      <c r="E31" s="211"/>
      <c r="F31" s="211"/>
      <c r="G31" s="211"/>
      <c r="H31" s="211"/>
      <c r="I31" s="212"/>
      <c r="J31" s="93">
        <f t="shared" si="2"/>
        <v>0</v>
      </c>
      <c r="K31" s="94" t="s">
        <v>11</v>
      </c>
      <c r="L31" s="124">
        <v>5000</v>
      </c>
      <c r="M31" s="95"/>
      <c r="N31" s="69" t="s">
        <v>11</v>
      </c>
      <c r="O31" s="124">
        <f t="shared" si="3"/>
        <v>2500</v>
      </c>
      <c r="P31" s="96"/>
      <c r="Q31" s="217"/>
      <c r="R31" s="218"/>
      <c r="S31" s="218"/>
      <c r="T31" s="219"/>
    </row>
    <row r="32" spans="1:20" ht="20.25" customHeight="1" x14ac:dyDescent="0.3">
      <c r="A32" s="215"/>
      <c r="B32" s="216"/>
      <c r="C32" s="203" t="s">
        <v>21</v>
      </c>
      <c r="D32" s="211"/>
      <c r="E32" s="211"/>
      <c r="F32" s="211"/>
      <c r="G32" s="211"/>
      <c r="H32" s="211"/>
      <c r="I32" s="212"/>
      <c r="J32" s="93">
        <f t="shared" si="2"/>
        <v>0</v>
      </c>
      <c r="K32" s="94" t="s">
        <v>11</v>
      </c>
      <c r="L32" s="124">
        <v>20000</v>
      </c>
      <c r="M32" s="95"/>
      <c r="N32" s="69" t="s">
        <v>11</v>
      </c>
      <c r="O32" s="124">
        <f t="shared" si="3"/>
        <v>10000</v>
      </c>
      <c r="P32" s="96"/>
      <c r="Q32" s="217"/>
      <c r="R32" s="218"/>
      <c r="S32" s="218"/>
      <c r="T32" s="219"/>
    </row>
    <row r="33" spans="1:20" ht="20.25" customHeight="1" x14ac:dyDescent="0.3">
      <c r="A33" s="215"/>
      <c r="B33" s="216"/>
      <c r="C33" s="203" t="s">
        <v>22</v>
      </c>
      <c r="D33" s="211"/>
      <c r="E33" s="211"/>
      <c r="F33" s="211"/>
      <c r="G33" s="211"/>
      <c r="H33" s="211"/>
      <c r="I33" s="212"/>
      <c r="J33" s="93">
        <f t="shared" si="2"/>
        <v>0</v>
      </c>
      <c r="K33" s="94" t="s">
        <v>11</v>
      </c>
      <c r="L33" s="124">
        <v>20000</v>
      </c>
      <c r="M33" s="95"/>
      <c r="N33" s="69" t="s">
        <v>11</v>
      </c>
      <c r="O33" s="124">
        <f t="shared" si="3"/>
        <v>10000</v>
      </c>
      <c r="P33" s="96"/>
      <c r="Q33" s="217"/>
      <c r="R33" s="218"/>
      <c r="S33" s="218"/>
      <c r="T33" s="219"/>
    </row>
    <row r="34" spans="1:20" ht="20.25" customHeight="1" x14ac:dyDescent="0.3">
      <c r="A34" s="155"/>
      <c r="B34" s="156"/>
      <c r="C34" s="166" t="s">
        <v>23</v>
      </c>
      <c r="D34" s="167"/>
      <c r="E34" s="167"/>
      <c r="F34" s="167"/>
      <c r="G34" s="167"/>
      <c r="H34" s="167"/>
      <c r="I34" s="168"/>
      <c r="J34" s="83">
        <f t="shared" si="2"/>
        <v>0</v>
      </c>
      <c r="K34" s="84" t="s">
        <v>11</v>
      </c>
      <c r="L34" s="127">
        <v>30000</v>
      </c>
      <c r="M34" s="85"/>
      <c r="N34" s="86" t="s">
        <v>11</v>
      </c>
      <c r="O34" s="127">
        <f t="shared" si="3"/>
        <v>15000</v>
      </c>
      <c r="P34" s="87"/>
      <c r="Q34" s="163"/>
      <c r="R34" s="164"/>
      <c r="S34" s="164"/>
      <c r="T34" s="165"/>
    </row>
    <row r="35" spans="1:20" ht="20.25" customHeight="1" x14ac:dyDescent="0.3">
      <c r="A35" s="177" t="s">
        <v>33</v>
      </c>
      <c r="B35" s="178"/>
      <c r="C35" s="185" t="s">
        <v>24</v>
      </c>
      <c r="D35" s="186"/>
      <c r="E35" s="186"/>
      <c r="F35" s="186"/>
      <c r="G35" s="186"/>
      <c r="H35" s="186"/>
      <c r="I35" s="187"/>
      <c r="J35" s="88">
        <f>L35*M35</f>
        <v>0</v>
      </c>
      <c r="K35" s="89" t="s">
        <v>30</v>
      </c>
      <c r="L35" s="128">
        <v>30000</v>
      </c>
      <c r="M35" s="90"/>
      <c r="N35" s="188" t="s">
        <v>36</v>
      </c>
      <c r="O35" s="189"/>
      <c r="P35" s="190"/>
      <c r="Q35" s="200" t="s">
        <v>50</v>
      </c>
      <c r="R35" s="201"/>
      <c r="S35" s="201"/>
      <c r="T35" s="202"/>
    </row>
    <row r="36" spans="1:20" ht="20.25" customHeight="1" x14ac:dyDescent="0.3">
      <c r="A36" s="179"/>
      <c r="B36" s="180"/>
      <c r="C36" s="203" t="s">
        <v>25</v>
      </c>
      <c r="D36" s="211"/>
      <c r="E36" s="211"/>
      <c r="F36" s="211"/>
      <c r="G36" s="211"/>
      <c r="H36" s="211"/>
      <c r="I36" s="212"/>
      <c r="J36" s="93">
        <f>L36*M36</f>
        <v>0</v>
      </c>
      <c r="K36" s="94" t="s">
        <v>30</v>
      </c>
      <c r="L36" s="124">
        <v>50000</v>
      </c>
      <c r="M36" s="95"/>
      <c r="N36" s="191"/>
      <c r="O36" s="192"/>
      <c r="P36" s="193"/>
      <c r="Q36" s="203"/>
      <c r="R36" s="204"/>
      <c r="S36" s="204"/>
      <c r="T36" s="205"/>
    </row>
    <row r="37" spans="1:20" ht="20.25" customHeight="1" x14ac:dyDescent="0.3">
      <c r="A37" s="181"/>
      <c r="B37" s="182"/>
      <c r="C37" s="203" t="s">
        <v>108</v>
      </c>
      <c r="D37" s="211"/>
      <c r="E37" s="211"/>
      <c r="F37" s="211"/>
      <c r="G37" s="211"/>
      <c r="H37" s="211"/>
      <c r="I37" s="212"/>
      <c r="J37" s="93">
        <f t="shared" ref="J37:J38" si="4">L37*M37</f>
        <v>0</v>
      </c>
      <c r="K37" s="122" t="s">
        <v>30</v>
      </c>
      <c r="L37" s="127">
        <v>10000</v>
      </c>
      <c r="M37" s="85"/>
      <c r="N37" s="194"/>
      <c r="O37" s="195"/>
      <c r="P37" s="196"/>
      <c r="Q37" s="166"/>
      <c r="R37" s="206"/>
      <c r="S37" s="206"/>
      <c r="T37" s="207"/>
    </row>
    <row r="38" spans="1:20" ht="20.25" customHeight="1" x14ac:dyDescent="0.3">
      <c r="A38" s="181"/>
      <c r="B38" s="182"/>
      <c r="C38" s="203" t="s">
        <v>110</v>
      </c>
      <c r="D38" s="211"/>
      <c r="E38" s="211"/>
      <c r="F38" s="211"/>
      <c r="G38" s="211"/>
      <c r="H38" s="211"/>
      <c r="I38" s="212"/>
      <c r="J38" s="93">
        <f t="shared" si="4"/>
        <v>0</v>
      </c>
      <c r="K38" s="122" t="s">
        <v>30</v>
      </c>
      <c r="L38" s="127">
        <v>30000</v>
      </c>
      <c r="M38" s="85"/>
      <c r="N38" s="194"/>
      <c r="O38" s="195"/>
      <c r="P38" s="196"/>
      <c r="Q38" s="166"/>
      <c r="R38" s="206"/>
      <c r="S38" s="206"/>
      <c r="T38" s="207"/>
    </row>
    <row r="39" spans="1:20" ht="20.25" customHeight="1" x14ac:dyDescent="0.3">
      <c r="A39" s="183"/>
      <c r="B39" s="184"/>
      <c r="C39" s="208" t="s">
        <v>111</v>
      </c>
      <c r="D39" s="213"/>
      <c r="E39" s="213"/>
      <c r="F39" s="213"/>
      <c r="G39" s="213"/>
      <c r="H39" s="213"/>
      <c r="I39" s="214"/>
      <c r="J39" s="97">
        <f>L39*M39</f>
        <v>0</v>
      </c>
      <c r="K39" s="98" t="s">
        <v>30</v>
      </c>
      <c r="L39" s="125">
        <v>30000</v>
      </c>
      <c r="M39" s="99"/>
      <c r="N39" s="197"/>
      <c r="O39" s="198"/>
      <c r="P39" s="199"/>
      <c r="Q39" s="208"/>
      <c r="R39" s="209"/>
      <c r="S39" s="209"/>
      <c r="T39" s="210"/>
    </row>
    <row r="40" spans="1:20" ht="20.25" customHeight="1" x14ac:dyDescent="0.3">
      <c r="A40" s="153" t="s">
        <v>34</v>
      </c>
      <c r="B40" s="154"/>
      <c r="C40" s="157" t="s">
        <v>26</v>
      </c>
      <c r="D40" s="158"/>
      <c r="E40" s="158"/>
      <c r="F40" s="158"/>
      <c r="G40" s="158"/>
      <c r="H40" s="158"/>
      <c r="I40" s="159"/>
      <c r="J40" s="79">
        <f>L40*M40+O40*P40</f>
        <v>0</v>
      </c>
      <c r="K40" s="80" t="s">
        <v>11</v>
      </c>
      <c r="L40" s="126">
        <v>25000</v>
      </c>
      <c r="M40" s="81"/>
      <c r="N40" s="104" t="s">
        <v>11</v>
      </c>
      <c r="O40" s="130">
        <f>L40</f>
        <v>25000</v>
      </c>
      <c r="P40" s="105"/>
      <c r="Q40" s="160" t="s">
        <v>39</v>
      </c>
      <c r="R40" s="161"/>
      <c r="S40" s="161"/>
      <c r="T40" s="162"/>
    </row>
    <row r="41" spans="1:20" ht="20.25" customHeight="1" x14ac:dyDescent="0.3">
      <c r="A41" s="155"/>
      <c r="B41" s="156"/>
      <c r="C41" s="166" t="s">
        <v>27</v>
      </c>
      <c r="D41" s="167"/>
      <c r="E41" s="167"/>
      <c r="F41" s="167"/>
      <c r="G41" s="167"/>
      <c r="H41" s="167"/>
      <c r="I41" s="168"/>
      <c r="J41" s="83">
        <f>L41*M41+O41*P41</f>
        <v>0</v>
      </c>
      <c r="K41" s="84" t="s">
        <v>11</v>
      </c>
      <c r="L41" s="127">
        <v>25000</v>
      </c>
      <c r="M41" s="85"/>
      <c r="N41" s="106" t="s">
        <v>11</v>
      </c>
      <c r="O41" s="131">
        <f>L41</f>
        <v>25000</v>
      </c>
      <c r="P41" s="107"/>
      <c r="Q41" s="163"/>
      <c r="R41" s="164"/>
      <c r="S41" s="164"/>
      <c r="T41" s="165"/>
    </row>
    <row r="42" spans="1:20" ht="38.25" customHeight="1" x14ac:dyDescent="0.3">
      <c r="A42" s="169" t="s">
        <v>35</v>
      </c>
      <c r="B42" s="170"/>
      <c r="C42" s="171" t="s">
        <v>28</v>
      </c>
      <c r="D42" s="172"/>
      <c r="E42" s="172"/>
      <c r="F42" s="172"/>
      <c r="G42" s="172"/>
      <c r="H42" s="172"/>
      <c r="I42" s="173"/>
      <c r="J42" s="108">
        <f>L42*M42+O42*P42</f>
        <v>0</v>
      </c>
      <c r="K42" s="109" t="s">
        <v>11</v>
      </c>
      <c r="L42" s="129">
        <v>30000</v>
      </c>
      <c r="M42" s="110"/>
      <c r="N42" s="111" t="s">
        <v>11</v>
      </c>
      <c r="O42" s="132">
        <f>L42</f>
        <v>30000</v>
      </c>
      <c r="P42" s="112"/>
      <c r="Q42" s="174" t="s">
        <v>38</v>
      </c>
      <c r="R42" s="175"/>
      <c r="S42" s="175"/>
      <c r="T42" s="176"/>
    </row>
    <row r="43" spans="1:20" ht="20.25" customHeight="1" thickBot="1" x14ac:dyDescent="0.35">
      <c r="A43" s="143" t="s">
        <v>7</v>
      </c>
      <c r="B43" s="144"/>
      <c r="C43" s="144"/>
      <c r="D43" s="144"/>
      <c r="E43" s="145"/>
      <c r="F43" s="145"/>
      <c r="G43" s="145"/>
      <c r="H43" s="145"/>
      <c r="I43" s="145"/>
      <c r="J43" s="9">
        <f>SUM(J20:J42)</f>
        <v>0</v>
      </c>
      <c r="K43" s="146"/>
      <c r="L43" s="147"/>
      <c r="M43" s="147"/>
      <c r="N43" s="147"/>
      <c r="O43" s="147"/>
      <c r="P43" s="147"/>
      <c r="Q43" s="147"/>
      <c r="R43" s="147"/>
      <c r="S43" s="147"/>
      <c r="T43" s="148"/>
    </row>
    <row r="44" spans="1:20" ht="8.25" customHeight="1" x14ac:dyDescent="0.3"/>
    <row r="45" spans="1:20" ht="15.75" customHeight="1" thickBot="1" x14ac:dyDescent="0.35">
      <c r="A45" s="149" t="s">
        <v>59</v>
      </c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</row>
    <row r="46" spans="1:20" ht="70.5" customHeight="1" thickBot="1" x14ac:dyDescent="0.35">
      <c r="A46" s="150" t="s">
        <v>126</v>
      </c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2"/>
    </row>
  </sheetData>
  <sheetProtection algorithmName="SHA-512" hashValue="cOSQadbaYEI0kipD9JkxEuIMmzPE6FNoQm3p1s9dcauuZCYhhRZOx6bm7WmH75sLTUZ7FWe3CXs/wMw0FPdj7g==" saltValue="HIekEFm5u8wikgqH/PT+pA==" spinCount="100000" sheet="1" selectLockedCells="1"/>
  <mergeCells count="70">
    <mergeCell ref="A9:I9"/>
    <mergeCell ref="K15:T15"/>
    <mergeCell ref="K43:T43"/>
    <mergeCell ref="B7:D7"/>
    <mergeCell ref="B8:D8"/>
    <mergeCell ref="A43:I43"/>
    <mergeCell ref="A10:I11"/>
    <mergeCell ref="A18:I19"/>
    <mergeCell ref="J10:J11"/>
    <mergeCell ref="J18:J19"/>
    <mergeCell ref="C36:I36"/>
    <mergeCell ref="C39:I39"/>
    <mergeCell ref="C40:I40"/>
    <mergeCell ref="C41:I41"/>
    <mergeCell ref="C42:I42"/>
    <mergeCell ref="I8:T8"/>
    <mergeCell ref="A1:T1"/>
    <mergeCell ref="B5:D5"/>
    <mergeCell ref="B4:D4"/>
    <mergeCell ref="B3:D3"/>
    <mergeCell ref="F7:T7"/>
    <mergeCell ref="F3:T3"/>
    <mergeCell ref="F4:T4"/>
    <mergeCell ref="F5:T5"/>
    <mergeCell ref="E6:H6"/>
    <mergeCell ref="A35:B39"/>
    <mergeCell ref="A40:B41"/>
    <mergeCell ref="A42:B42"/>
    <mergeCell ref="C30:I30"/>
    <mergeCell ref="C31:I31"/>
    <mergeCell ref="C32:I32"/>
    <mergeCell ref="C33:I33"/>
    <mergeCell ref="C34:I34"/>
    <mergeCell ref="C35:I35"/>
    <mergeCell ref="C37:I37"/>
    <mergeCell ref="C38:I38"/>
    <mergeCell ref="A15:I15"/>
    <mergeCell ref="A17:I17"/>
    <mergeCell ref="A21:B26"/>
    <mergeCell ref="A27:B34"/>
    <mergeCell ref="C20:I20"/>
    <mergeCell ref="C21:I21"/>
    <mergeCell ref="C22:I22"/>
    <mergeCell ref="C23:I23"/>
    <mergeCell ref="C24:I24"/>
    <mergeCell ref="C25:I25"/>
    <mergeCell ref="C26:I26"/>
    <mergeCell ref="C27:I27"/>
    <mergeCell ref="Q27:T34"/>
    <mergeCell ref="Q18:T19"/>
    <mergeCell ref="K18:M18"/>
    <mergeCell ref="N18:P18"/>
    <mergeCell ref="C28:F28"/>
    <mergeCell ref="C29:F29"/>
    <mergeCell ref="A20:B20"/>
    <mergeCell ref="A46:T46"/>
    <mergeCell ref="A45:T45"/>
    <mergeCell ref="K10:M10"/>
    <mergeCell ref="N10:P10"/>
    <mergeCell ref="Q10:S10"/>
    <mergeCell ref="A12:B14"/>
    <mergeCell ref="C12:I12"/>
    <mergeCell ref="C13:I13"/>
    <mergeCell ref="C14:I14"/>
    <mergeCell ref="Q35:T39"/>
    <mergeCell ref="N35:P39"/>
    <mergeCell ref="Q42:T42"/>
    <mergeCell ref="Q40:T41"/>
    <mergeCell ref="Q20:T20"/>
    <mergeCell ref="Q21:T26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
[별지 제 2호 서식]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52"/>
  <sheetViews>
    <sheetView showWhiteSpace="0" view="pageLayout" workbookViewId="0">
      <selection activeCell="B47" sqref="B47:AC47"/>
    </sheetView>
  </sheetViews>
  <sheetFormatPr defaultColWidth="8.75" defaultRowHeight="16.5" x14ac:dyDescent="0.3"/>
  <cols>
    <col min="1" max="1" width="3.625" style="10" customWidth="1"/>
    <col min="2" max="2" width="2.375" style="10" customWidth="1"/>
    <col min="3" max="3" width="3.25" style="10" customWidth="1"/>
    <col min="4" max="4" width="1.875" style="10" customWidth="1"/>
    <col min="5" max="5" width="3.125" style="10" customWidth="1"/>
    <col min="6" max="6" width="1.5" style="10" customWidth="1"/>
    <col min="7" max="7" width="4.25" style="10" customWidth="1"/>
    <col min="8" max="8" width="1.375" style="10" customWidth="1"/>
    <col min="9" max="13" width="2.125" style="10" customWidth="1"/>
    <col min="14" max="14" width="3.25" style="10" customWidth="1"/>
    <col min="15" max="27" width="2.125" style="10" customWidth="1"/>
    <col min="28" max="28" width="2.75" style="10" customWidth="1"/>
    <col min="29" max="29" width="12.125" style="10" customWidth="1"/>
    <col min="30" max="30" width="4.5" style="10" customWidth="1"/>
    <col min="31" max="31" width="10.875" style="10" bestFit="1" customWidth="1"/>
    <col min="32" max="16384" width="8.75" style="10"/>
  </cols>
  <sheetData>
    <row r="1" spans="1:30" ht="43.5" customHeight="1" thickBot="1" x14ac:dyDescent="0.35">
      <c r="A1" s="297" t="s">
        <v>60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9"/>
    </row>
    <row r="2" spans="1:30" ht="15" customHeight="1" x14ac:dyDescent="0.3">
      <c r="A2" s="11"/>
      <c r="B2" s="12"/>
      <c r="C2" s="12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4"/>
    </row>
    <row r="3" spans="1:30" s="21" customFormat="1" ht="24.75" customHeight="1" x14ac:dyDescent="0.3">
      <c r="A3" s="15"/>
      <c r="B3" s="16" t="s">
        <v>61</v>
      </c>
      <c r="C3" s="300" t="s">
        <v>87</v>
      </c>
      <c r="D3" s="300"/>
      <c r="E3" s="300"/>
      <c r="F3" s="17" t="s">
        <v>62</v>
      </c>
      <c r="G3" s="18" t="s">
        <v>118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0"/>
    </row>
    <row r="4" spans="1:30" s="21" customFormat="1" ht="24.75" customHeight="1" x14ac:dyDescent="0.3">
      <c r="A4" s="15"/>
      <c r="B4" s="16" t="s">
        <v>63</v>
      </c>
      <c r="C4" s="300" t="s">
        <v>64</v>
      </c>
      <c r="D4" s="300"/>
      <c r="E4" s="300"/>
      <c r="F4" s="17" t="s">
        <v>62</v>
      </c>
      <c r="G4" s="18" t="s">
        <v>119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0"/>
    </row>
    <row r="5" spans="1:30" s="21" customFormat="1" ht="24.75" customHeight="1" x14ac:dyDescent="0.3">
      <c r="A5" s="15"/>
      <c r="B5" s="16" t="s">
        <v>65</v>
      </c>
      <c r="C5" s="300" t="s">
        <v>66</v>
      </c>
      <c r="D5" s="300"/>
      <c r="E5" s="300"/>
      <c r="F5" s="17" t="s">
        <v>62</v>
      </c>
      <c r="G5" s="18" t="s">
        <v>120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</row>
    <row r="6" spans="1:30" ht="24.75" customHeight="1" x14ac:dyDescent="0.3">
      <c r="A6" s="11"/>
      <c r="B6" s="22"/>
      <c r="C6" s="23"/>
      <c r="D6" s="23"/>
      <c r="E6" s="23"/>
      <c r="F6" s="12"/>
      <c r="G6" s="289" t="str">
        <f>'공연,행사'!E6</f>
        <v>( 공연시간 :</v>
      </c>
      <c r="H6" s="289"/>
      <c r="I6" s="289"/>
      <c r="J6" s="289"/>
      <c r="K6" s="289"/>
      <c r="L6" s="289"/>
      <c r="M6" s="290" t="str">
        <f>'공연,행사'!J6&amp;" )"</f>
        <v xml:space="preserve"> )</v>
      </c>
      <c r="N6" s="291"/>
      <c r="O6" s="291"/>
      <c r="P6" s="291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0" ht="9" customHeight="1" x14ac:dyDescent="0.3">
      <c r="A7" s="11"/>
      <c r="B7" s="22"/>
      <c r="C7" s="12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x14ac:dyDescent="0.3">
      <c r="A8" s="11"/>
      <c r="B8" s="22" t="s">
        <v>67</v>
      </c>
      <c r="C8" s="284" t="s">
        <v>68</v>
      </c>
      <c r="D8" s="284"/>
      <c r="E8" s="284"/>
      <c r="F8" s="12"/>
      <c r="G8" s="12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</row>
    <row r="9" spans="1:30" x14ac:dyDescent="0.3">
      <c r="A9" s="11"/>
      <c r="B9" s="13"/>
      <c r="C9" s="24" t="s">
        <v>69</v>
      </c>
      <c r="D9" s="278" t="s">
        <v>70</v>
      </c>
      <c r="E9" s="278"/>
      <c r="F9" s="278"/>
      <c r="G9" s="278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79">
        <f>SUM(AC10:AD22)</f>
        <v>20000</v>
      </c>
      <c r="AC9" s="279"/>
      <c r="AD9" s="280"/>
    </row>
    <row r="10" spans="1:30" s="32" customFormat="1" ht="16.5" customHeight="1" x14ac:dyDescent="0.3">
      <c r="A10" s="26"/>
      <c r="B10" s="27"/>
      <c r="C10" s="27"/>
      <c r="D10" s="28" t="s">
        <v>71</v>
      </c>
      <c r="E10" s="295" t="s">
        <v>72</v>
      </c>
      <c r="F10" s="295"/>
      <c r="G10" s="295"/>
      <c r="H10" s="27" t="s">
        <v>73</v>
      </c>
      <c r="I10" s="29" t="s">
        <v>121</v>
      </c>
      <c r="J10" s="29"/>
      <c r="K10" s="29"/>
      <c r="L10" s="281" t="s">
        <v>104</v>
      </c>
      <c r="M10" s="281"/>
      <c r="N10" s="27">
        <v>1</v>
      </c>
      <c r="O10" s="27" t="s">
        <v>74</v>
      </c>
      <c r="P10" s="30" t="s">
        <v>75</v>
      </c>
      <c r="Q10" s="277">
        <v>20000</v>
      </c>
      <c r="R10" s="277"/>
      <c r="S10" s="277"/>
      <c r="T10" s="277"/>
      <c r="U10" s="277"/>
      <c r="V10" s="30"/>
      <c r="W10" s="282"/>
      <c r="X10" s="282"/>
      <c r="Y10" s="27"/>
      <c r="Z10" s="30"/>
      <c r="AA10" s="31"/>
      <c r="AB10" s="27"/>
      <c r="AC10" s="275">
        <f>N10*Q10</f>
        <v>20000</v>
      </c>
      <c r="AD10" s="276"/>
    </row>
    <row r="11" spans="1:30" s="32" customFormat="1" ht="11.25" customHeight="1" x14ac:dyDescent="0.3">
      <c r="A11" s="26"/>
      <c r="B11" s="27"/>
      <c r="C11" s="27"/>
      <c r="D11" s="28"/>
      <c r="E11" s="33"/>
      <c r="F11" s="33"/>
      <c r="G11" s="33"/>
      <c r="H11" s="27"/>
      <c r="I11" s="31"/>
      <c r="J11" s="34"/>
      <c r="K11" s="34"/>
      <c r="L11" s="31"/>
      <c r="M11" s="30"/>
      <c r="N11" s="27"/>
      <c r="O11" s="27"/>
      <c r="P11" s="30"/>
      <c r="Q11" s="281"/>
      <c r="R11" s="281"/>
      <c r="S11" s="281"/>
      <c r="T11" s="281"/>
      <c r="U11" s="281"/>
      <c r="V11" s="29"/>
      <c r="W11" s="27"/>
      <c r="X11" s="27"/>
      <c r="Y11" s="27"/>
      <c r="Z11" s="30"/>
      <c r="AA11" s="31"/>
      <c r="AB11" s="27"/>
      <c r="AC11" s="27"/>
      <c r="AD11" s="35"/>
    </row>
    <row r="12" spans="1:30" s="32" customFormat="1" ht="16.5" hidden="1" customHeight="1" x14ac:dyDescent="0.3">
      <c r="A12" s="26"/>
      <c r="B12" s="27"/>
      <c r="C12" s="27"/>
      <c r="D12" s="28" t="s">
        <v>71</v>
      </c>
      <c r="E12" s="274" t="s">
        <v>76</v>
      </c>
      <c r="F12" s="274"/>
      <c r="G12" s="274"/>
      <c r="H12" s="27" t="s">
        <v>73</v>
      </c>
      <c r="I12" s="274" t="s">
        <v>124</v>
      </c>
      <c r="J12" s="274"/>
      <c r="K12" s="274"/>
      <c r="L12" s="274"/>
      <c r="M12" s="274"/>
      <c r="N12" s="51">
        <f>'공연,행사'!$P$20</f>
        <v>0</v>
      </c>
      <c r="O12" s="27" t="s">
        <v>74</v>
      </c>
      <c r="P12" s="30" t="s">
        <v>75</v>
      </c>
      <c r="Q12" s="277">
        <f>'공연,행사'!O20</f>
        <v>5000</v>
      </c>
      <c r="R12" s="277"/>
      <c r="S12" s="277"/>
      <c r="T12" s="277"/>
      <c r="U12" s="277"/>
      <c r="V12" s="30"/>
      <c r="W12" s="31"/>
      <c r="X12" s="31"/>
      <c r="Y12" s="29"/>
      <c r="Z12" s="27"/>
      <c r="AA12" s="27"/>
      <c r="AB12" s="27"/>
      <c r="AC12" s="275">
        <f t="shared" ref="AC12:AC21" si="0">N12*Q12</f>
        <v>0</v>
      </c>
      <c r="AD12" s="276"/>
    </row>
    <row r="13" spans="1:30" s="32" customFormat="1" ht="16.5" customHeight="1" x14ac:dyDescent="0.3">
      <c r="A13" s="26"/>
      <c r="B13" s="27"/>
      <c r="C13" s="27"/>
      <c r="D13" s="28" t="s">
        <v>71</v>
      </c>
      <c r="E13" s="274" t="s">
        <v>76</v>
      </c>
      <c r="F13" s="274"/>
      <c r="G13" s="274"/>
      <c r="H13" s="27" t="s">
        <v>73</v>
      </c>
      <c r="I13" s="274" t="s">
        <v>91</v>
      </c>
      <c r="J13" s="274"/>
      <c r="K13" s="274"/>
      <c r="L13" s="274"/>
      <c r="M13" s="274"/>
      <c r="N13" s="51">
        <f>'공연,행사'!$P$21</f>
        <v>0</v>
      </c>
      <c r="O13" s="27" t="s">
        <v>74</v>
      </c>
      <c r="P13" s="30" t="s">
        <v>75</v>
      </c>
      <c r="Q13" s="277">
        <f>'공연,행사'!O21</f>
        <v>20000</v>
      </c>
      <c r="R13" s="277"/>
      <c r="S13" s="277"/>
      <c r="T13" s="277"/>
      <c r="U13" s="277"/>
      <c r="V13" s="30"/>
      <c r="W13" s="31"/>
      <c r="X13" s="31"/>
      <c r="Y13" s="29"/>
      <c r="Z13" s="27"/>
      <c r="AA13" s="27"/>
      <c r="AB13" s="27"/>
      <c r="AC13" s="275">
        <f t="shared" si="0"/>
        <v>0</v>
      </c>
      <c r="AD13" s="276"/>
    </row>
    <row r="14" spans="1:30" s="32" customFormat="1" ht="16.5" hidden="1" customHeight="1" x14ac:dyDescent="0.3">
      <c r="A14" s="26"/>
      <c r="B14" s="27"/>
      <c r="C14" s="27"/>
      <c r="D14" s="28" t="s">
        <v>71</v>
      </c>
      <c r="E14" s="274" t="s">
        <v>76</v>
      </c>
      <c r="F14" s="274"/>
      <c r="G14" s="274"/>
      <c r="H14" s="27" t="s">
        <v>73</v>
      </c>
      <c r="I14" s="274" t="s">
        <v>92</v>
      </c>
      <c r="J14" s="274"/>
      <c r="K14" s="274"/>
      <c r="L14" s="274"/>
      <c r="M14" s="274"/>
      <c r="N14" s="51">
        <f>'공연,행사'!$P$27</f>
        <v>0</v>
      </c>
      <c r="O14" s="27" t="s">
        <v>74</v>
      </c>
      <c r="P14" s="30" t="s">
        <v>75</v>
      </c>
      <c r="Q14" s="277">
        <f>'공연,행사'!O27</f>
        <v>15000</v>
      </c>
      <c r="R14" s="277"/>
      <c r="S14" s="277"/>
      <c r="T14" s="277"/>
      <c r="U14" s="277"/>
      <c r="V14" s="30"/>
      <c r="W14" s="31"/>
      <c r="X14" s="31"/>
      <c r="Y14" s="29"/>
      <c r="Z14" s="27"/>
      <c r="AA14" s="27"/>
      <c r="AB14" s="27"/>
      <c r="AC14" s="275">
        <f t="shared" si="0"/>
        <v>0</v>
      </c>
      <c r="AD14" s="276"/>
    </row>
    <row r="15" spans="1:30" s="32" customFormat="1" ht="16.5" hidden="1" customHeight="1" x14ac:dyDescent="0.3">
      <c r="A15" s="26"/>
      <c r="B15" s="27"/>
      <c r="C15" s="27"/>
      <c r="D15" s="28" t="s">
        <v>71</v>
      </c>
      <c r="E15" s="274" t="s">
        <v>76</v>
      </c>
      <c r="F15" s="274"/>
      <c r="G15" s="274"/>
      <c r="H15" s="27" t="s">
        <v>73</v>
      </c>
      <c r="I15" s="274" t="s">
        <v>94</v>
      </c>
      <c r="J15" s="274"/>
      <c r="K15" s="274"/>
      <c r="L15" s="274"/>
      <c r="M15" s="274"/>
      <c r="N15" s="51">
        <f>'공연,행사'!$P$28</f>
        <v>0</v>
      </c>
      <c r="O15" s="27" t="s">
        <v>74</v>
      </c>
      <c r="P15" s="30" t="s">
        <v>75</v>
      </c>
      <c r="Q15" s="277">
        <f>'공연,행사'!O28</f>
        <v>5000</v>
      </c>
      <c r="R15" s="277"/>
      <c r="S15" s="277"/>
      <c r="T15" s="277"/>
      <c r="U15" s="277"/>
      <c r="V15" s="50" t="s">
        <v>100</v>
      </c>
      <c r="W15" s="31">
        <f>'공연,행사'!H28</f>
        <v>3</v>
      </c>
      <c r="X15" s="31" t="s">
        <v>101</v>
      </c>
      <c r="Y15" s="29"/>
      <c r="Z15" s="27"/>
      <c r="AA15" s="27"/>
      <c r="AB15" s="27"/>
      <c r="AC15" s="275">
        <f t="shared" si="0"/>
        <v>0</v>
      </c>
      <c r="AD15" s="276"/>
    </row>
    <row r="16" spans="1:30" s="32" customFormat="1" ht="16.5" hidden="1" customHeight="1" x14ac:dyDescent="0.3">
      <c r="A16" s="26"/>
      <c r="B16" s="27"/>
      <c r="C16" s="27"/>
      <c r="D16" s="28" t="s">
        <v>71</v>
      </c>
      <c r="E16" s="274" t="s">
        <v>76</v>
      </c>
      <c r="F16" s="274"/>
      <c r="G16" s="274"/>
      <c r="H16" s="27" t="s">
        <v>73</v>
      </c>
      <c r="I16" s="274" t="s">
        <v>93</v>
      </c>
      <c r="J16" s="274"/>
      <c r="K16" s="274"/>
      <c r="L16" s="274"/>
      <c r="M16" s="274"/>
      <c r="N16" s="51">
        <f>'공연,행사'!$P$29</f>
        <v>0</v>
      </c>
      <c r="O16" s="27" t="s">
        <v>74</v>
      </c>
      <c r="P16" s="30" t="s">
        <v>75</v>
      </c>
      <c r="Q16" s="277">
        <f>'공연,행사'!O29</f>
        <v>10000</v>
      </c>
      <c r="R16" s="277"/>
      <c r="S16" s="277"/>
      <c r="T16" s="277"/>
      <c r="U16" s="277"/>
      <c r="V16" s="50" t="s">
        <v>100</v>
      </c>
      <c r="W16" s="31">
        <f>'공연,행사'!H29</f>
        <v>2</v>
      </c>
      <c r="X16" s="31" t="s">
        <v>101</v>
      </c>
      <c r="Y16" s="29"/>
      <c r="Z16" s="27"/>
      <c r="AA16" s="27"/>
      <c r="AB16" s="27"/>
      <c r="AC16" s="275">
        <f t="shared" si="0"/>
        <v>0</v>
      </c>
      <c r="AD16" s="276"/>
    </row>
    <row r="17" spans="1:30" s="32" customFormat="1" ht="16.5" hidden="1" customHeight="1" x14ac:dyDescent="0.3">
      <c r="A17" s="26"/>
      <c r="B17" s="27"/>
      <c r="C17" s="27"/>
      <c r="D17" s="28" t="s">
        <v>71</v>
      </c>
      <c r="E17" s="274" t="s">
        <v>76</v>
      </c>
      <c r="F17" s="274"/>
      <c r="G17" s="274"/>
      <c r="H17" s="27" t="s">
        <v>73</v>
      </c>
      <c r="I17" s="274" t="s">
        <v>95</v>
      </c>
      <c r="J17" s="274"/>
      <c r="K17" s="274"/>
      <c r="L17" s="274"/>
      <c r="M17" s="274"/>
      <c r="N17" s="51">
        <f>'공연,행사'!$P$30</f>
        <v>0</v>
      </c>
      <c r="O17" s="27" t="s">
        <v>74</v>
      </c>
      <c r="P17" s="30" t="s">
        <v>75</v>
      </c>
      <c r="Q17" s="277">
        <f>'공연,행사'!O30</f>
        <v>5000</v>
      </c>
      <c r="R17" s="277"/>
      <c r="S17" s="277"/>
      <c r="T17" s="277"/>
      <c r="U17" s="277"/>
      <c r="V17" s="30"/>
      <c r="W17" s="31"/>
      <c r="X17" s="31"/>
      <c r="Y17" s="29"/>
      <c r="Z17" s="27"/>
      <c r="AA17" s="27"/>
      <c r="AB17" s="27"/>
      <c r="AC17" s="275">
        <f t="shared" si="0"/>
        <v>0</v>
      </c>
      <c r="AD17" s="276"/>
    </row>
    <row r="18" spans="1:30" s="32" customFormat="1" ht="16.5" hidden="1" customHeight="1" x14ac:dyDescent="0.3">
      <c r="A18" s="26"/>
      <c r="B18" s="27"/>
      <c r="C18" s="27"/>
      <c r="D18" s="28" t="s">
        <v>71</v>
      </c>
      <c r="E18" s="274" t="s">
        <v>76</v>
      </c>
      <c r="F18" s="274"/>
      <c r="G18" s="274"/>
      <c r="H18" s="27" t="s">
        <v>73</v>
      </c>
      <c r="I18" s="283" t="s">
        <v>20</v>
      </c>
      <c r="J18" s="283"/>
      <c r="K18" s="283"/>
      <c r="L18" s="283"/>
      <c r="M18" s="283"/>
      <c r="N18" s="51">
        <f>'공연,행사'!$P$31</f>
        <v>0</v>
      </c>
      <c r="O18" s="27" t="s">
        <v>74</v>
      </c>
      <c r="P18" s="30" t="s">
        <v>75</v>
      </c>
      <c r="Q18" s="277">
        <f>'공연,행사'!O31</f>
        <v>2500</v>
      </c>
      <c r="R18" s="277"/>
      <c r="S18" s="277"/>
      <c r="T18" s="277"/>
      <c r="U18" s="277"/>
      <c r="V18" s="30"/>
      <c r="W18" s="31"/>
      <c r="X18" s="31"/>
      <c r="Y18" s="29"/>
      <c r="Z18" s="27"/>
      <c r="AA18" s="27"/>
      <c r="AB18" s="27"/>
      <c r="AC18" s="275">
        <f t="shared" si="0"/>
        <v>0</v>
      </c>
      <c r="AD18" s="276"/>
    </row>
    <row r="19" spans="1:30" s="32" customFormat="1" ht="16.5" hidden="1" customHeight="1" x14ac:dyDescent="0.3">
      <c r="A19" s="26"/>
      <c r="B19" s="27"/>
      <c r="C19" s="27"/>
      <c r="D19" s="28" t="s">
        <v>71</v>
      </c>
      <c r="E19" s="274" t="s">
        <v>76</v>
      </c>
      <c r="F19" s="274"/>
      <c r="G19" s="274"/>
      <c r="H19" s="27" t="s">
        <v>73</v>
      </c>
      <c r="I19" s="283" t="s">
        <v>96</v>
      </c>
      <c r="J19" s="283"/>
      <c r="K19" s="283"/>
      <c r="L19" s="283"/>
      <c r="M19" s="283"/>
      <c r="N19" s="51">
        <f>'공연,행사'!$P$33</f>
        <v>0</v>
      </c>
      <c r="O19" s="27" t="s">
        <v>74</v>
      </c>
      <c r="P19" s="30" t="s">
        <v>75</v>
      </c>
      <c r="Q19" s="277">
        <f>'공연,행사'!O33</f>
        <v>10000</v>
      </c>
      <c r="R19" s="277"/>
      <c r="S19" s="277"/>
      <c r="T19" s="277"/>
      <c r="U19" s="277"/>
      <c r="V19" s="30"/>
      <c r="W19" s="31"/>
      <c r="X19" s="31"/>
      <c r="Y19" s="29"/>
      <c r="Z19" s="27"/>
      <c r="AA19" s="27"/>
      <c r="AB19" s="27"/>
      <c r="AC19" s="275">
        <f t="shared" si="0"/>
        <v>0</v>
      </c>
      <c r="AD19" s="276"/>
    </row>
    <row r="20" spans="1:30" s="32" customFormat="1" ht="16.5" hidden="1" customHeight="1" x14ac:dyDescent="0.3">
      <c r="A20" s="26"/>
      <c r="B20" s="27"/>
      <c r="C20" s="27"/>
      <c r="D20" s="28" t="s">
        <v>71</v>
      </c>
      <c r="E20" s="274" t="s">
        <v>76</v>
      </c>
      <c r="F20" s="274"/>
      <c r="G20" s="274"/>
      <c r="H20" s="27" t="s">
        <v>73</v>
      </c>
      <c r="I20" s="274" t="s">
        <v>26</v>
      </c>
      <c r="J20" s="274"/>
      <c r="K20" s="274"/>
      <c r="L20" s="274"/>
      <c r="M20" s="274"/>
      <c r="N20" s="51">
        <f>'공연,행사'!$P$40</f>
        <v>0</v>
      </c>
      <c r="O20" s="27" t="s">
        <v>74</v>
      </c>
      <c r="P20" s="30" t="s">
        <v>75</v>
      </c>
      <c r="Q20" s="277">
        <f>'공연,행사'!O40</f>
        <v>25000</v>
      </c>
      <c r="R20" s="277"/>
      <c r="S20" s="277"/>
      <c r="T20" s="277"/>
      <c r="U20" s="277"/>
      <c r="V20" s="30"/>
      <c r="W20" s="31"/>
      <c r="X20" s="31"/>
      <c r="Y20" s="29"/>
      <c r="Z20" s="27"/>
      <c r="AA20" s="27"/>
      <c r="AB20" s="27"/>
      <c r="AC20" s="275">
        <f t="shared" si="0"/>
        <v>0</v>
      </c>
      <c r="AD20" s="276"/>
    </row>
    <row r="21" spans="1:30" s="32" customFormat="1" ht="16.5" hidden="1" customHeight="1" x14ac:dyDescent="0.3">
      <c r="A21" s="26"/>
      <c r="B21" s="27"/>
      <c r="C21" s="27"/>
      <c r="D21" s="28" t="s">
        <v>71</v>
      </c>
      <c r="E21" s="274" t="s">
        <v>76</v>
      </c>
      <c r="F21" s="274"/>
      <c r="G21" s="274"/>
      <c r="H21" s="27" t="s">
        <v>73</v>
      </c>
      <c r="I21" s="274" t="s">
        <v>27</v>
      </c>
      <c r="J21" s="274"/>
      <c r="K21" s="274"/>
      <c r="L21" s="274"/>
      <c r="M21" s="274"/>
      <c r="N21" s="51">
        <f>'공연,행사'!$P$41</f>
        <v>0</v>
      </c>
      <c r="O21" s="27" t="s">
        <v>74</v>
      </c>
      <c r="P21" s="30" t="s">
        <v>75</v>
      </c>
      <c r="Q21" s="277">
        <f>'공연,행사'!O41</f>
        <v>25000</v>
      </c>
      <c r="R21" s="277"/>
      <c r="S21" s="277"/>
      <c r="T21" s="277"/>
      <c r="U21" s="277"/>
      <c r="V21" s="30"/>
      <c r="W21" s="31"/>
      <c r="X21" s="31"/>
      <c r="Y21" s="29"/>
      <c r="Z21" s="27"/>
      <c r="AA21" s="27"/>
      <c r="AB21" s="27"/>
      <c r="AC21" s="275">
        <f t="shared" si="0"/>
        <v>0</v>
      </c>
      <c r="AD21" s="276"/>
    </row>
    <row r="22" spans="1:30" x14ac:dyDescent="0.3">
      <c r="A22" s="11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4"/>
    </row>
    <row r="23" spans="1:30" x14ac:dyDescent="0.3">
      <c r="A23" s="11"/>
      <c r="B23" s="13"/>
      <c r="C23" s="25" t="s">
        <v>77</v>
      </c>
      <c r="D23" s="278" t="s">
        <v>78</v>
      </c>
      <c r="E23" s="278"/>
      <c r="F23" s="278"/>
      <c r="G23" s="278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79">
        <f>SUM(AB24:AD39)</f>
        <v>30000</v>
      </c>
      <c r="AC23" s="279"/>
      <c r="AD23" s="280"/>
    </row>
    <row r="24" spans="1:30" s="32" customFormat="1" ht="16.5" customHeight="1" x14ac:dyDescent="0.3">
      <c r="A24" s="26"/>
      <c r="B24" s="27"/>
      <c r="C24" s="27"/>
      <c r="D24" s="28" t="s">
        <v>71</v>
      </c>
      <c r="E24" s="274" t="s">
        <v>72</v>
      </c>
      <c r="F24" s="274"/>
      <c r="G24" s="274"/>
      <c r="H24" s="27" t="s">
        <v>73</v>
      </c>
      <c r="I24" s="29" t="s">
        <v>121</v>
      </c>
      <c r="J24" s="29"/>
      <c r="K24" s="29"/>
      <c r="L24" s="281" t="s">
        <v>79</v>
      </c>
      <c r="M24" s="281"/>
      <c r="N24" s="27">
        <v>1</v>
      </c>
      <c r="O24" s="27" t="s">
        <v>74</v>
      </c>
      <c r="P24" s="30" t="s">
        <v>75</v>
      </c>
      <c r="Q24" s="277">
        <v>30000</v>
      </c>
      <c r="R24" s="277"/>
      <c r="S24" s="277"/>
      <c r="T24" s="277"/>
      <c r="U24" s="277"/>
      <c r="V24" s="30"/>
      <c r="W24" s="282"/>
      <c r="X24" s="282"/>
      <c r="Y24" s="27"/>
      <c r="Z24" s="30"/>
      <c r="AA24" s="31"/>
      <c r="AB24" s="27"/>
      <c r="AC24" s="275">
        <f>N24*Q24</f>
        <v>30000</v>
      </c>
      <c r="AD24" s="276"/>
    </row>
    <row r="25" spans="1:30" s="32" customFormat="1" ht="11.25" customHeight="1" x14ac:dyDescent="0.3">
      <c r="A25" s="26"/>
      <c r="B25" s="27"/>
      <c r="C25" s="27"/>
      <c r="D25" s="28"/>
      <c r="E25" s="36"/>
      <c r="F25" s="36"/>
      <c r="G25" s="36"/>
      <c r="H25" s="27"/>
      <c r="I25" s="29"/>
      <c r="J25" s="29"/>
      <c r="K25" s="29"/>
      <c r="L25" s="34"/>
      <c r="M25" s="34"/>
      <c r="N25" s="27"/>
      <c r="O25" s="27"/>
      <c r="P25" s="30"/>
      <c r="Q25" s="37"/>
      <c r="R25" s="37"/>
      <c r="S25" s="37"/>
      <c r="T25" s="37"/>
      <c r="U25" s="37"/>
      <c r="V25" s="30"/>
      <c r="W25" s="31"/>
      <c r="X25" s="31"/>
      <c r="Y25" s="27"/>
      <c r="Z25" s="30"/>
      <c r="AA25" s="31"/>
      <c r="AB25" s="27"/>
      <c r="AC25" s="38"/>
      <c r="AD25" s="39"/>
    </row>
    <row r="26" spans="1:30" s="32" customFormat="1" ht="16.5" hidden="1" customHeight="1" x14ac:dyDescent="0.3">
      <c r="A26" s="26"/>
      <c r="B26" s="27"/>
      <c r="C26" s="27"/>
      <c r="D26" s="28" t="s">
        <v>71</v>
      </c>
      <c r="E26" s="274" t="s">
        <v>76</v>
      </c>
      <c r="F26" s="274"/>
      <c r="G26" s="274"/>
      <c r="H26" s="27" t="s">
        <v>73</v>
      </c>
      <c r="I26" s="274" t="s">
        <v>124</v>
      </c>
      <c r="J26" s="274"/>
      <c r="K26" s="274"/>
      <c r="L26" s="274"/>
      <c r="M26" s="274"/>
      <c r="N26" s="49">
        <f>'공연,행사'!M20</f>
        <v>0</v>
      </c>
      <c r="O26" s="27" t="s">
        <v>74</v>
      </c>
      <c r="P26" s="30" t="s">
        <v>75</v>
      </c>
      <c r="Q26" s="277">
        <f>'공연,행사'!L20</f>
        <v>10000</v>
      </c>
      <c r="R26" s="277"/>
      <c r="S26" s="277"/>
      <c r="T26" s="277"/>
      <c r="U26" s="277"/>
      <c r="V26" s="30"/>
      <c r="W26" s="31"/>
      <c r="X26" s="31"/>
      <c r="Y26" s="27"/>
      <c r="Z26" s="27"/>
      <c r="AA26" s="27"/>
      <c r="AB26" s="27"/>
      <c r="AC26" s="275">
        <f t="shared" ref="AC26:AC37" si="1">N26*Q26</f>
        <v>0</v>
      </c>
      <c r="AD26" s="276"/>
    </row>
    <row r="27" spans="1:30" s="32" customFormat="1" ht="16.5" customHeight="1" x14ac:dyDescent="0.3">
      <c r="A27" s="26"/>
      <c r="B27" s="27"/>
      <c r="C27" s="27"/>
      <c r="D27" s="28" t="s">
        <v>71</v>
      </c>
      <c r="E27" s="274" t="s">
        <v>76</v>
      </c>
      <c r="F27" s="274"/>
      <c r="G27" s="274"/>
      <c r="H27" s="27" t="s">
        <v>73</v>
      </c>
      <c r="I27" s="274" t="s">
        <v>91</v>
      </c>
      <c r="J27" s="274"/>
      <c r="K27" s="274"/>
      <c r="L27" s="274"/>
      <c r="M27" s="274"/>
      <c r="N27" s="49">
        <f>'공연,행사'!M21</f>
        <v>0</v>
      </c>
      <c r="O27" s="27" t="s">
        <v>74</v>
      </c>
      <c r="P27" s="30" t="s">
        <v>75</v>
      </c>
      <c r="Q27" s="277">
        <f>'공연,행사'!L21</f>
        <v>40000</v>
      </c>
      <c r="R27" s="277"/>
      <c r="S27" s="277"/>
      <c r="T27" s="277"/>
      <c r="U27" s="277"/>
      <c r="V27" s="30"/>
      <c r="W27" s="31"/>
      <c r="X27" s="31"/>
      <c r="Y27" s="27"/>
      <c r="Z27" s="27"/>
      <c r="AA27" s="27"/>
      <c r="AB27" s="27"/>
      <c r="AC27" s="275">
        <f t="shared" si="1"/>
        <v>0</v>
      </c>
      <c r="AD27" s="276"/>
    </row>
    <row r="28" spans="1:30" s="32" customFormat="1" ht="16.5" hidden="1" customHeight="1" x14ac:dyDescent="0.3">
      <c r="A28" s="26"/>
      <c r="B28" s="27"/>
      <c r="C28" s="27"/>
      <c r="D28" s="28" t="s">
        <v>71</v>
      </c>
      <c r="E28" s="274" t="s">
        <v>76</v>
      </c>
      <c r="F28" s="274"/>
      <c r="G28" s="274"/>
      <c r="H28" s="27" t="s">
        <v>62</v>
      </c>
      <c r="I28" s="274" t="s">
        <v>92</v>
      </c>
      <c r="J28" s="274"/>
      <c r="K28" s="274"/>
      <c r="L28" s="274"/>
      <c r="M28" s="274"/>
      <c r="N28" s="49">
        <f>'공연,행사'!M27</f>
        <v>0</v>
      </c>
      <c r="O28" s="27" t="s">
        <v>74</v>
      </c>
      <c r="P28" s="30" t="s">
        <v>75</v>
      </c>
      <c r="Q28" s="277">
        <f>'공연,행사'!L27</f>
        <v>30000</v>
      </c>
      <c r="R28" s="277"/>
      <c r="S28" s="277"/>
      <c r="T28" s="277"/>
      <c r="U28" s="277"/>
      <c r="V28" s="30"/>
      <c r="W28" s="31"/>
      <c r="X28" s="31"/>
      <c r="Y28" s="27"/>
      <c r="Z28" s="27"/>
      <c r="AA28" s="27"/>
      <c r="AB28" s="27"/>
      <c r="AC28" s="275">
        <f t="shared" si="1"/>
        <v>0</v>
      </c>
      <c r="AD28" s="276"/>
    </row>
    <row r="29" spans="1:30" s="32" customFormat="1" ht="16.5" hidden="1" customHeight="1" x14ac:dyDescent="0.3">
      <c r="A29" s="26"/>
      <c r="B29" s="27"/>
      <c r="C29" s="27"/>
      <c r="D29" s="28" t="s">
        <v>71</v>
      </c>
      <c r="E29" s="274" t="s">
        <v>76</v>
      </c>
      <c r="F29" s="274"/>
      <c r="G29" s="274"/>
      <c r="H29" s="27" t="s">
        <v>73</v>
      </c>
      <c r="I29" s="274" t="s">
        <v>94</v>
      </c>
      <c r="J29" s="274"/>
      <c r="K29" s="274"/>
      <c r="L29" s="274"/>
      <c r="M29" s="274"/>
      <c r="N29" s="49">
        <f>'공연,행사'!M28</f>
        <v>0</v>
      </c>
      <c r="O29" s="27" t="s">
        <v>74</v>
      </c>
      <c r="P29" s="30" t="s">
        <v>75</v>
      </c>
      <c r="Q29" s="277">
        <f>'공연,행사'!L28</f>
        <v>10000</v>
      </c>
      <c r="R29" s="277"/>
      <c r="S29" s="277"/>
      <c r="T29" s="277"/>
      <c r="U29" s="277"/>
      <c r="V29" s="50" t="s">
        <v>100</v>
      </c>
      <c r="W29" s="31">
        <f>'공연,행사'!H28</f>
        <v>3</v>
      </c>
      <c r="X29" s="31" t="s">
        <v>101</v>
      </c>
      <c r="Y29" s="29"/>
      <c r="Z29" s="27"/>
      <c r="AA29" s="27"/>
      <c r="AB29" s="27"/>
      <c r="AC29" s="275">
        <f t="shared" si="1"/>
        <v>0</v>
      </c>
      <c r="AD29" s="276"/>
    </row>
    <row r="30" spans="1:30" s="32" customFormat="1" ht="16.5" hidden="1" customHeight="1" x14ac:dyDescent="0.3">
      <c r="A30" s="26"/>
      <c r="B30" s="27"/>
      <c r="C30" s="27"/>
      <c r="D30" s="28" t="s">
        <v>71</v>
      </c>
      <c r="E30" s="274" t="s">
        <v>76</v>
      </c>
      <c r="F30" s="274"/>
      <c r="G30" s="274"/>
      <c r="H30" s="27" t="s">
        <v>73</v>
      </c>
      <c r="I30" s="274" t="s">
        <v>93</v>
      </c>
      <c r="J30" s="274"/>
      <c r="K30" s="274"/>
      <c r="L30" s="274"/>
      <c r="M30" s="274"/>
      <c r="N30" s="49">
        <f>'공연,행사'!M29</f>
        <v>0</v>
      </c>
      <c r="O30" s="27" t="s">
        <v>74</v>
      </c>
      <c r="P30" s="30" t="s">
        <v>75</v>
      </c>
      <c r="Q30" s="277">
        <f>'공연,행사'!L29</f>
        <v>20000</v>
      </c>
      <c r="R30" s="277"/>
      <c r="S30" s="277"/>
      <c r="T30" s="277"/>
      <c r="U30" s="277"/>
      <c r="V30" s="50" t="s">
        <v>100</v>
      </c>
      <c r="W30" s="31">
        <f>'공연,행사'!H29</f>
        <v>2</v>
      </c>
      <c r="X30" s="31" t="s">
        <v>101</v>
      </c>
      <c r="Y30" s="29"/>
      <c r="Z30" s="27"/>
      <c r="AA30" s="27"/>
      <c r="AB30" s="27"/>
      <c r="AC30" s="275">
        <f t="shared" si="1"/>
        <v>0</v>
      </c>
      <c r="AD30" s="276"/>
    </row>
    <row r="31" spans="1:30" s="32" customFormat="1" ht="16.5" hidden="1" customHeight="1" x14ac:dyDescent="0.3">
      <c r="A31" s="26"/>
      <c r="B31" s="27"/>
      <c r="C31" s="27"/>
      <c r="D31" s="28" t="s">
        <v>71</v>
      </c>
      <c r="E31" s="274" t="s">
        <v>76</v>
      </c>
      <c r="F31" s="274"/>
      <c r="G31" s="274"/>
      <c r="H31" s="27" t="s">
        <v>73</v>
      </c>
      <c r="I31" s="274" t="s">
        <v>95</v>
      </c>
      <c r="J31" s="274"/>
      <c r="K31" s="274"/>
      <c r="L31" s="274"/>
      <c r="M31" s="274"/>
      <c r="N31" s="49">
        <f>'공연,행사'!M30</f>
        <v>0</v>
      </c>
      <c r="O31" s="27" t="s">
        <v>74</v>
      </c>
      <c r="P31" s="30" t="s">
        <v>75</v>
      </c>
      <c r="Q31" s="277">
        <f>'공연,행사'!L30</f>
        <v>10000</v>
      </c>
      <c r="R31" s="277"/>
      <c r="S31" s="277"/>
      <c r="T31" s="277"/>
      <c r="U31" s="277"/>
      <c r="V31" s="30"/>
      <c r="W31" s="31"/>
      <c r="X31" s="31"/>
      <c r="Y31" s="27"/>
      <c r="Z31" s="27"/>
      <c r="AA31" s="27"/>
      <c r="AB31" s="27"/>
      <c r="AC31" s="275">
        <f t="shared" si="1"/>
        <v>0</v>
      </c>
      <c r="AD31" s="276"/>
    </row>
    <row r="32" spans="1:30" s="32" customFormat="1" ht="16.5" hidden="1" customHeight="1" x14ac:dyDescent="0.3">
      <c r="A32" s="26"/>
      <c r="B32" s="27"/>
      <c r="C32" s="27"/>
      <c r="D32" s="28" t="s">
        <v>71</v>
      </c>
      <c r="E32" s="274" t="s">
        <v>76</v>
      </c>
      <c r="F32" s="274"/>
      <c r="G32" s="274"/>
      <c r="H32" s="27" t="s">
        <v>73</v>
      </c>
      <c r="I32" s="283" t="s">
        <v>20</v>
      </c>
      <c r="J32" s="283"/>
      <c r="K32" s="283"/>
      <c r="L32" s="283"/>
      <c r="M32" s="283"/>
      <c r="N32" s="49">
        <f>'공연,행사'!M31</f>
        <v>0</v>
      </c>
      <c r="O32" s="27" t="s">
        <v>74</v>
      </c>
      <c r="P32" s="30" t="s">
        <v>75</v>
      </c>
      <c r="Q32" s="277">
        <f>'공연,행사'!L31</f>
        <v>5000</v>
      </c>
      <c r="R32" s="277"/>
      <c r="S32" s="277"/>
      <c r="T32" s="277"/>
      <c r="U32" s="277"/>
      <c r="V32" s="30"/>
      <c r="W32" s="31"/>
      <c r="X32" s="31"/>
      <c r="Y32" s="27"/>
      <c r="Z32" s="27"/>
      <c r="AA32" s="27"/>
      <c r="AB32" s="27"/>
      <c r="AC32" s="275">
        <f t="shared" si="1"/>
        <v>0</v>
      </c>
      <c r="AD32" s="276"/>
    </row>
    <row r="33" spans="1:31" s="32" customFormat="1" ht="16.5" hidden="1" customHeight="1" x14ac:dyDescent="0.3">
      <c r="A33" s="26"/>
      <c r="B33" s="27"/>
      <c r="C33" s="27"/>
      <c r="D33" s="28" t="s">
        <v>71</v>
      </c>
      <c r="E33" s="274" t="s">
        <v>76</v>
      </c>
      <c r="F33" s="274"/>
      <c r="G33" s="274"/>
      <c r="H33" s="27" t="s">
        <v>73</v>
      </c>
      <c r="I33" s="283" t="s">
        <v>96</v>
      </c>
      <c r="J33" s="283"/>
      <c r="K33" s="283"/>
      <c r="L33" s="283"/>
      <c r="M33" s="283"/>
      <c r="N33" s="49">
        <f>'공연,행사'!M33</f>
        <v>0</v>
      </c>
      <c r="O33" s="27" t="s">
        <v>74</v>
      </c>
      <c r="P33" s="30" t="s">
        <v>75</v>
      </c>
      <c r="Q33" s="277">
        <f>'공연,행사'!L33</f>
        <v>20000</v>
      </c>
      <c r="R33" s="277"/>
      <c r="S33" s="277"/>
      <c r="T33" s="277"/>
      <c r="U33" s="277"/>
      <c r="V33" s="30"/>
      <c r="W33" s="31"/>
      <c r="X33" s="31"/>
      <c r="Y33" s="27"/>
      <c r="Z33" s="27"/>
      <c r="AA33" s="27"/>
      <c r="AB33" s="27"/>
      <c r="AC33" s="275">
        <f t="shared" si="1"/>
        <v>0</v>
      </c>
      <c r="AD33" s="276"/>
    </row>
    <row r="34" spans="1:31" s="32" customFormat="1" ht="16.5" hidden="1" customHeight="1" x14ac:dyDescent="0.3">
      <c r="A34" s="26"/>
      <c r="B34" s="27"/>
      <c r="C34" s="27"/>
      <c r="D34" s="28" t="s">
        <v>71</v>
      </c>
      <c r="E34" s="274" t="s">
        <v>76</v>
      </c>
      <c r="F34" s="274"/>
      <c r="G34" s="274"/>
      <c r="H34" s="27" t="s">
        <v>73</v>
      </c>
      <c r="I34" s="274" t="s">
        <v>97</v>
      </c>
      <c r="J34" s="274"/>
      <c r="K34" s="274"/>
      <c r="L34" s="274"/>
      <c r="M34" s="274"/>
      <c r="N34" s="49">
        <f>'공연,행사'!M35</f>
        <v>0</v>
      </c>
      <c r="O34" s="27" t="s">
        <v>74</v>
      </c>
      <c r="P34" s="30" t="s">
        <v>75</v>
      </c>
      <c r="Q34" s="277">
        <f>'공연,행사'!L35</f>
        <v>30000</v>
      </c>
      <c r="R34" s="277"/>
      <c r="S34" s="277"/>
      <c r="T34" s="277"/>
      <c r="U34" s="277"/>
      <c r="V34" s="30"/>
      <c r="W34" s="31"/>
      <c r="X34" s="31"/>
      <c r="Y34" s="27"/>
      <c r="Z34" s="27"/>
      <c r="AA34" s="27"/>
      <c r="AB34" s="27"/>
      <c r="AC34" s="275">
        <f t="shared" si="1"/>
        <v>0</v>
      </c>
      <c r="AD34" s="276"/>
    </row>
    <row r="35" spans="1:31" s="32" customFormat="1" ht="16.5" hidden="1" customHeight="1" x14ac:dyDescent="0.3">
      <c r="A35" s="26"/>
      <c r="B35" s="27"/>
      <c r="C35" s="27"/>
      <c r="D35" s="28" t="s">
        <v>71</v>
      </c>
      <c r="E35" s="274" t="s">
        <v>76</v>
      </c>
      <c r="F35" s="274"/>
      <c r="G35" s="274"/>
      <c r="H35" s="27" t="s">
        <v>73</v>
      </c>
      <c r="I35" s="274" t="s">
        <v>98</v>
      </c>
      <c r="J35" s="274"/>
      <c r="K35" s="274"/>
      <c r="L35" s="274"/>
      <c r="M35" s="274"/>
      <c r="N35" s="49">
        <f>'공연,행사'!M36</f>
        <v>0</v>
      </c>
      <c r="O35" s="27" t="s">
        <v>74</v>
      </c>
      <c r="P35" s="30" t="s">
        <v>75</v>
      </c>
      <c r="Q35" s="277">
        <f>'공연,행사'!L36</f>
        <v>50000</v>
      </c>
      <c r="R35" s="277"/>
      <c r="S35" s="277"/>
      <c r="T35" s="277"/>
      <c r="U35" s="277"/>
      <c r="V35" s="30"/>
      <c r="W35" s="31"/>
      <c r="X35" s="31"/>
      <c r="Y35" s="27"/>
      <c r="Z35" s="27"/>
      <c r="AA35" s="27"/>
      <c r="AB35" s="27"/>
      <c r="AC35" s="275">
        <f t="shared" si="1"/>
        <v>0</v>
      </c>
      <c r="AD35" s="276"/>
    </row>
    <row r="36" spans="1:31" s="32" customFormat="1" ht="16.5" hidden="1" customHeight="1" x14ac:dyDescent="0.3">
      <c r="A36" s="26"/>
      <c r="B36" s="27"/>
      <c r="C36" s="27"/>
      <c r="D36" s="28" t="s">
        <v>71</v>
      </c>
      <c r="E36" s="274" t="s">
        <v>76</v>
      </c>
      <c r="F36" s="274"/>
      <c r="G36" s="274"/>
      <c r="H36" s="27" t="s">
        <v>73</v>
      </c>
      <c r="I36" s="274" t="s">
        <v>99</v>
      </c>
      <c r="J36" s="274"/>
      <c r="K36" s="274"/>
      <c r="L36" s="274"/>
      <c r="M36" s="274"/>
      <c r="N36" s="49">
        <f>'공연,행사'!M39</f>
        <v>0</v>
      </c>
      <c r="O36" s="27" t="s">
        <v>74</v>
      </c>
      <c r="P36" s="30" t="s">
        <v>75</v>
      </c>
      <c r="Q36" s="277">
        <f>'공연,행사'!L39</f>
        <v>30000</v>
      </c>
      <c r="R36" s="277"/>
      <c r="S36" s="277"/>
      <c r="T36" s="277"/>
      <c r="U36" s="277"/>
      <c r="V36" s="30"/>
      <c r="W36" s="31"/>
      <c r="X36" s="31"/>
      <c r="Y36" s="27"/>
      <c r="Z36" s="27"/>
      <c r="AA36" s="27"/>
      <c r="AB36" s="27"/>
      <c r="AC36" s="275">
        <f t="shared" si="1"/>
        <v>0</v>
      </c>
      <c r="AD36" s="276"/>
    </row>
    <row r="37" spans="1:31" s="32" customFormat="1" ht="16.5" hidden="1" customHeight="1" x14ac:dyDescent="0.3">
      <c r="A37" s="26"/>
      <c r="B37" s="27"/>
      <c r="C37" s="27"/>
      <c r="D37" s="28" t="s">
        <v>71</v>
      </c>
      <c r="E37" s="274" t="s">
        <v>76</v>
      </c>
      <c r="F37" s="274"/>
      <c r="G37" s="274"/>
      <c r="H37" s="27" t="s">
        <v>73</v>
      </c>
      <c r="I37" s="274" t="s">
        <v>26</v>
      </c>
      <c r="J37" s="274"/>
      <c r="K37" s="274"/>
      <c r="L37" s="274"/>
      <c r="M37" s="274"/>
      <c r="N37" s="49">
        <f>'공연,행사'!M40</f>
        <v>0</v>
      </c>
      <c r="O37" s="27" t="s">
        <v>74</v>
      </c>
      <c r="P37" s="30" t="s">
        <v>75</v>
      </c>
      <c r="Q37" s="277">
        <f>'공연,행사'!L40</f>
        <v>25000</v>
      </c>
      <c r="R37" s="277"/>
      <c r="S37" s="277"/>
      <c r="T37" s="277"/>
      <c r="U37" s="277"/>
      <c r="V37" s="30"/>
      <c r="W37" s="31"/>
      <c r="X37" s="31"/>
      <c r="Y37" s="27"/>
      <c r="Z37" s="27"/>
      <c r="AA37" s="27"/>
      <c r="AB37" s="27"/>
      <c r="AC37" s="275">
        <f t="shared" si="1"/>
        <v>0</v>
      </c>
      <c r="AD37" s="276"/>
    </row>
    <row r="38" spans="1:31" s="32" customFormat="1" ht="16.5" hidden="1" customHeight="1" x14ac:dyDescent="0.3">
      <c r="A38" s="26"/>
      <c r="B38" s="27"/>
      <c r="C38" s="27"/>
      <c r="D38" s="28" t="s">
        <v>71</v>
      </c>
      <c r="E38" s="274" t="s">
        <v>76</v>
      </c>
      <c r="F38" s="274"/>
      <c r="G38" s="274"/>
      <c r="H38" s="27" t="s">
        <v>73</v>
      </c>
      <c r="I38" s="274" t="s">
        <v>27</v>
      </c>
      <c r="J38" s="274"/>
      <c r="K38" s="274"/>
      <c r="L38" s="274"/>
      <c r="M38" s="274"/>
      <c r="N38" s="49">
        <f>'공연,행사'!M41</f>
        <v>0</v>
      </c>
      <c r="O38" s="27" t="s">
        <v>74</v>
      </c>
      <c r="P38" s="30" t="s">
        <v>75</v>
      </c>
      <c r="Q38" s="277">
        <f>'공연,행사'!L41</f>
        <v>25000</v>
      </c>
      <c r="R38" s="277"/>
      <c r="S38" s="277"/>
      <c r="T38" s="277"/>
      <c r="U38" s="277"/>
      <c r="V38" s="30"/>
      <c r="W38" s="31"/>
      <c r="X38" s="29"/>
      <c r="Y38" s="27"/>
      <c r="Z38" s="27"/>
      <c r="AA38" s="27"/>
      <c r="AB38" s="27"/>
      <c r="AC38" s="275">
        <f>N38*Q38</f>
        <v>0</v>
      </c>
      <c r="AD38" s="276"/>
    </row>
    <row r="39" spans="1:31" x14ac:dyDescent="0.3">
      <c r="A39" s="11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40"/>
    </row>
    <row r="40" spans="1:31" x14ac:dyDescent="0.3">
      <c r="A40" s="11"/>
      <c r="B40" s="13"/>
      <c r="C40" s="41" t="s">
        <v>113</v>
      </c>
      <c r="D40" s="292" t="s">
        <v>114</v>
      </c>
      <c r="E40" s="292"/>
      <c r="F40" s="292"/>
      <c r="G40" s="292"/>
      <c r="H40" s="292"/>
      <c r="I40" s="292"/>
      <c r="J40" s="292"/>
      <c r="K40" s="292"/>
      <c r="L40" s="292"/>
      <c r="M40" s="292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293">
        <f>AB9+AB23</f>
        <v>50000</v>
      </c>
      <c r="AB40" s="293"/>
      <c r="AC40" s="293"/>
      <c r="AD40" s="294"/>
      <c r="AE40" s="40"/>
    </row>
    <row r="41" spans="1:31" s="32" customFormat="1" ht="13.5" x14ac:dyDescent="0.3">
      <c r="A41" s="26"/>
      <c r="B41" s="27"/>
      <c r="C41" s="27"/>
      <c r="D41" s="28" t="s">
        <v>71</v>
      </c>
      <c r="E41" s="295" t="s">
        <v>72</v>
      </c>
      <c r="F41" s="295"/>
      <c r="G41" s="295"/>
      <c r="H41" s="27" t="s">
        <v>73</v>
      </c>
      <c r="I41" s="296">
        <f>SUM(AC10:AD11)+SUM(AC24:AD25)</f>
        <v>50000</v>
      </c>
      <c r="J41" s="296"/>
      <c r="K41" s="296"/>
      <c r="L41" s="296"/>
      <c r="M41" s="296"/>
      <c r="N41" s="29"/>
      <c r="O41" s="34"/>
      <c r="P41" s="34"/>
      <c r="Q41" s="34"/>
      <c r="R41" s="34"/>
      <c r="S41" s="34"/>
      <c r="T41" s="34"/>
      <c r="U41" s="34"/>
      <c r="V41" s="27"/>
      <c r="W41" s="27"/>
      <c r="X41" s="27"/>
      <c r="Y41" s="27"/>
      <c r="Z41" s="27"/>
      <c r="AA41" s="27"/>
      <c r="AB41" s="27"/>
      <c r="AC41" s="27"/>
      <c r="AD41" s="42"/>
    </row>
    <row r="42" spans="1:31" s="32" customFormat="1" ht="13.5" x14ac:dyDescent="0.3">
      <c r="A42" s="26"/>
      <c r="B42" s="27"/>
      <c r="C42" s="27"/>
      <c r="D42" s="28" t="s">
        <v>71</v>
      </c>
      <c r="E42" s="274" t="s">
        <v>76</v>
      </c>
      <c r="F42" s="274"/>
      <c r="G42" s="274"/>
      <c r="H42" s="27" t="s">
        <v>73</v>
      </c>
      <c r="I42" s="296">
        <f>SUM(AC12:AD22)+SUM(AC26:AD39)</f>
        <v>0</v>
      </c>
      <c r="J42" s="296"/>
      <c r="K42" s="296"/>
      <c r="L42" s="296"/>
      <c r="M42" s="296"/>
      <c r="N42" s="29"/>
      <c r="O42" s="34"/>
      <c r="P42" s="34"/>
      <c r="Q42" s="34"/>
      <c r="R42" s="34"/>
      <c r="S42" s="34"/>
      <c r="T42" s="34"/>
      <c r="U42" s="34"/>
      <c r="V42" s="27"/>
      <c r="W42" s="27"/>
      <c r="X42" s="27"/>
      <c r="Y42" s="27"/>
      <c r="Z42" s="27"/>
      <c r="AA42" s="27"/>
      <c r="AB42" s="27"/>
      <c r="AC42" s="27"/>
      <c r="AD42" s="42"/>
    </row>
    <row r="43" spans="1:31" x14ac:dyDescent="0.3">
      <c r="A43" s="11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4"/>
    </row>
    <row r="44" spans="1:31" x14ac:dyDescent="0.3">
      <c r="A44" s="11"/>
      <c r="B44" s="22" t="s">
        <v>82</v>
      </c>
      <c r="C44" s="284" t="s">
        <v>83</v>
      </c>
      <c r="D44" s="284"/>
      <c r="E44" s="284"/>
      <c r="F44" s="13" t="s">
        <v>73</v>
      </c>
      <c r="G44" s="13" t="s">
        <v>84</v>
      </c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4"/>
    </row>
    <row r="45" spans="1:31" ht="35.25" customHeight="1" x14ac:dyDescent="0.3">
      <c r="A45" s="11"/>
      <c r="B45" s="13"/>
      <c r="C45" s="13"/>
      <c r="D45" s="13"/>
      <c r="E45" s="13"/>
      <c r="F45" s="13"/>
      <c r="G45" s="285"/>
      <c r="H45" s="285"/>
      <c r="I45" s="285"/>
      <c r="J45" s="285"/>
      <c r="K45" s="285"/>
      <c r="L45" s="285"/>
      <c r="M45" s="285"/>
      <c r="N45" s="285"/>
      <c r="O45" s="285"/>
      <c r="P45" s="285"/>
      <c r="Q45" s="285"/>
      <c r="R45" s="285"/>
      <c r="S45" s="285"/>
      <c r="T45" s="285"/>
      <c r="U45" s="285"/>
      <c r="V45" s="285"/>
      <c r="W45" s="285"/>
      <c r="X45" s="285"/>
      <c r="Y45" s="285"/>
      <c r="Z45" s="285"/>
      <c r="AA45" s="285"/>
      <c r="AB45" s="285"/>
      <c r="AC45" s="43"/>
      <c r="AD45" s="14"/>
    </row>
    <row r="46" spans="1:31" ht="16.5" customHeight="1" x14ac:dyDescent="0.3">
      <c r="A46" s="11"/>
      <c r="B46" s="13"/>
      <c r="C46" s="13"/>
      <c r="D46" s="13"/>
      <c r="E46" s="13"/>
      <c r="F46" s="1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14"/>
    </row>
    <row r="47" spans="1:31" ht="69" customHeight="1" x14ac:dyDescent="0.3">
      <c r="A47" s="11"/>
      <c r="B47" s="286" t="s">
        <v>125</v>
      </c>
      <c r="C47" s="287"/>
      <c r="D47" s="287"/>
      <c r="E47" s="287"/>
      <c r="F47" s="287"/>
      <c r="G47" s="287"/>
      <c r="H47" s="287"/>
      <c r="I47" s="287"/>
      <c r="J47" s="287"/>
      <c r="K47" s="287"/>
      <c r="L47" s="287"/>
      <c r="M47" s="287"/>
      <c r="N47" s="287"/>
      <c r="O47" s="287"/>
      <c r="P47" s="287"/>
      <c r="Q47" s="287"/>
      <c r="R47" s="287"/>
      <c r="S47" s="287"/>
      <c r="T47" s="287"/>
      <c r="U47" s="287"/>
      <c r="V47" s="287"/>
      <c r="W47" s="287"/>
      <c r="X47" s="287"/>
      <c r="Y47" s="287"/>
      <c r="Z47" s="287"/>
      <c r="AA47" s="287"/>
      <c r="AB47" s="287"/>
      <c r="AC47" s="288"/>
      <c r="AD47" s="14"/>
    </row>
    <row r="48" spans="1:31" ht="16.5" customHeight="1" thickBot="1" x14ac:dyDescent="0.35">
      <c r="A48" s="44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6"/>
    </row>
    <row r="49" ht="32.25" customHeight="1" x14ac:dyDescent="0.3"/>
    <row r="50" ht="32.25" customHeight="1" x14ac:dyDescent="0.3"/>
    <row r="51" ht="32.25" customHeight="1" x14ac:dyDescent="0.3"/>
    <row r="52" ht="32.25" customHeight="1" x14ac:dyDescent="0.3"/>
  </sheetData>
  <mergeCells count="123">
    <mergeCell ref="A1:AD1"/>
    <mergeCell ref="C3:E3"/>
    <mergeCell ref="C4:E4"/>
    <mergeCell ref="C5:E5"/>
    <mergeCell ref="C8:E8"/>
    <mergeCell ref="D9:G9"/>
    <mergeCell ref="AB9:AD9"/>
    <mergeCell ref="Q17:U17"/>
    <mergeCell ref="E28:G28"/>
    <mergeCell ref="I28:M28"/>
    <mergeCell ref="AC28:AD28"/>
    <mergeCell ref="AC17:AD17"/>
    <mergeCell ref="I16:M16"/>
    <mergeCell ref="E10:G10"/>
    <mergeCell ref="L10:M10"/>
    <mergeCell ref="Q10:U10"/>
    <mergeCell ref="W10:X10"/>
    <mergeCell ref="AC10:AD10"/>
    <mergeCell ref="Q11:U11"/>
    <mergeCell ref="C44:E44"/>
    <mergeCell ref="G45:AB45"/>
    <mergeCell ref="B47:AC47"/>
    <mergeCell ref="G6:L6"/>
    <mergeCell ref="M6:P6"/>
    <mergeCell ref="I14:M14"/>
    <mergeCell ref="I13:M13"/>
    <mergeCell ref="I15:M15"/>
    <mergeCell ref="D40:M40"/>
    <mergeCell ref="AA40:AD40"/>
    <mergeCell ref="E41:G41"/>
    <mergeCell ref="I41:M41"/>
    <mergeCell ref="E42:G42"/>
    <mergeCell ref="I42:M42"/>
    <mergeCell ref="I37:M37"/>
    <mergeCell ref="Q37:U37"/>
    <mergeCell ref="AC37:AD37"/>
    <mergeCell ref="I38:M38"/>
    <mergeCell ref="Q38:U38"/>
    <mergeCell ref="AC38:AD38"/>
    <mergeCell ref="I32:M32"/>
    <mergeCell ref="Q32:U32"/>
    <mergeCell ref="AC32:AD32"/>
    <mergeCell ref="I33:M33"/>
    <mergeCell ref="E37:G37"/>
    <mergeCell ref="E38:G38"/>
    <mergeCell ref="I27:M27"/>
    <mergeCell ref="I30:M30"/>
    <mergeCell ref="Q18:U18"/>
    <mergeCell ref="Q19:U19"/>
    <mergeCell ref="Q20:U20"/>
    <mergeCell ref="Q21:U21"/>
    <mergeCell ref="E27:G27"/>
    <mergeCell ref="Q26:U26"/>
    <mergeCell ref="Q27:U27"/>
    <mergeCell ref="E18:G18"/>
    <mergeCell ref="E19:G19"/>
    <mergeCell ref="E20:G20"/>
    <mergeCell ref="E21:G21"/>
    <mergeCell ref="I18:M18"/>
    <mergeCell ref="I19:M19"/>
    <mergeCell ref="I20:M20"/>
    <mergeCell ref="I21:M21"/>
    <mergeCell ref="Q33:U33"/>
    <mergeCell ref="E29:G29"/>
    <mergeCell ref="E36:G36"/>
    <mergeCell ref="I36:M36"/>
    <mergeCell ref="Q34:U34"/>
    <mergeCell ref="Q35:U35"/>
    <mergeCell ref="Q36:U36"/>
    <mergeCell ref="AC27:AD27"/>
    <mergeCell ref="AC30:AD30"/>
    <mergeCell ref="Q28:U28"/>
    <mergeCell ref="Q30:U30"/>
    <mergeCell ref="E34:G34"/>
    <mergeCell ref="I34:M34"/>
    <mergeCell ref="E35:G35"/>
    <mergeCell ref="I35:M35"/>
    <mergeCell ref="E31:G31"/>
    <mergeCell ref="E32:G32"/>
    <mergeCell ref="E33:G33"/>
    <mergeCell ref="AC33:AD33"/>
    <mergeCell ref="E30:G30"/>
    <mergeCell ref="I31:M31"/>
    <mergeCell ref="Q31:U31"/>
    <mergeCell ref="AC31:AD31"/>
    <mergeCell ref="AC35:AD35"/>
    <mergeCell ref="AC36:AD36"/>
    <mergeCell ref="AC34:AD34"/>
    <mergeCell ref="AC14:AD14"/>
    <mergeCell ref="AC13:AD13"/>
    <mergeCell ref="AC16:AD16"/>
    <mergeCell ref="AC18:AD18"/>
    <mergeCell ref="Q14:U14"/>
    <mergeCell ref="Q13:U13"/>
    <mergeCell ref="Q16:U16"/>
    <mergeCell ref="I17:M17"/>
    <mergeCell ref="AB23:AD23"/>
    <mergeCell ref="L24:M24"/>
    <mergeCell ref="Q24:U24"/>
    <mergeCell ref="W24:X24"/>
    <mergeCell ref="AC24:AD24"/>
    <mergeCell ref="E12:G12"/>
    <mergeCell ref="AC29:AD29"/>
    <mergeCell ref="Q29:U29"/>
    <mergeCell ref="I29:M29"/>
    <mergeCell ref="AC26:AD26"/>
    <mergeCell ref="I26:M26"/>
    <mergeCell ref="E26:G26"/>
    <mergeCell ref="AC19:AD19"/>
    <mergeCell ref="AC20:AD20"/>
    <mergeCell ref="AC21:AD21"/>
    <mergeCell ref="E17:G17"/>
    <mergeCell ref="E14:G14"/>
    <mergeCell ref="E13:G13"/>
    <mergeCell ref="E15:G15"/>
    <mergeCell ref="E16:G16"/>
    <mergeCell ref="D23:G23"/>
    <mergeCell ref="E24:G24"/>
    <mergeCell ref="AC15:AD15"/>
    <mergeCell ref="Q15:U15"/>
    <mergeCell ref="AC12:AD12"/>
    <mergeCell ref="Q12:U12"/>
    <mergeCell ref="I12:M12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56"/>
  <sheetViews>
    <sheetView view="pageLayout" topLeftCell="A2" workbookViewId="0">
      <selection activeCell="Q40" sqref="Q40:U40"/>
    </sheetView>
  </sheetViews>
  <sheetFormatPr defaultColWidth="8.75" defaultRowHeight="16.5" x14ac:dyDescent="0.3"/>
  <cols>
    <col min="1" max="1" width="4.5" style="10" customWidth="1"/>
    <col min="2" max="2" width="2.375" style="10" customWidth="1"/>
    <col min="3" max="3" width="3.25" style="10" customWidth="1"/>
    <col min="4" max="4" width="1.875" style="10" customWidth="1"/>
    <col min="5" max="5" width="3.125" style="10" customWidth="1"/>
    <col min="6" max="6" width="1.5" style="10" customWidth="1"/>
    <col min="7" max="7" width="4.25" style="10" customWidth="1"/>
    <col min="8" max="8" width="1.375" style="10" customWidth="1"/>
    <col min="9" max="13" width="2.125" style="10" customWidth="1"/>
    <col min="14" max="14" width="3.25" style="10" customWidth="1"/>
    <col min="15" max="27" width="2.125" style="10" customWidth="1"/>
    <col min="28" max="28" width="2.75" style="10" customWidth="1"/>
    <col min="29" max="29" width="12.125" style="10" customWidth="1"/>
    <col min="30" max="30" width="4.5" style="10" customWidth="1"/>
    <col min="31" max="31" width="10.875" style="10" bestFit="1" customWidth="1"/>
    <col min="32" max="16384" width="8.75" style="10"/>
  </cols>
  <sheetData>
    <row r="1" spans="1:30" ht="43.5" customHeight="1" thickBot="1" x14ac:dyDescent="0.35">
      <c r="A1" s="297" t="s">
        <v>60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9"/>
    </row>
    <row r="2" spans="1:30" ht="15" customHeight="1" x14ac:dyDescent="0.3">
      <c r="A2" s="11"/>
      <c r="B2" s="12"/>
      <c r="C2" s="12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4"/>
    </row>
    <row r="3" spans="1:30" s="21" customFormat="1" ht="24.75" customHeight="1" x14ac:dyDescent="0.3">
      <c r="A3" s="15"/>
      <c r="B3" s="16" t="s">
        <v>61</v>
      </c>
      <c r="C3" s="300" t="s">
        <v>87</v>
      </c>
      <c r="D3" s="300"/>
      <c r="E3" s="300"/>
      <c r="F3" s="17" t="s">
        <v>62</v>
      </c>
      <c r="G3" s="18" t="e">
        <f>#REF!</f>
        <v>#REF!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0"/>
    </row>
    <row r="4" spans="1:30" s="21" customFormat="1" ht="24.75" customHeight="1" x14ac:dyDescent="0.3">
      <c r="A4" s="15"/>
      <c r="B4" s="16" t="s">
        <v>63</v>
      </c>
      <c r="C4" s="300" t="s">
        <v>64</v>
      </c>
      <c r="D4" s="300"/>
      <c r="E4" s="300"/>
      <c r="F4" s="17" t="s">
        <v>62</v>
      </c>
      <c r="G4" s="18">
        <f>'공연,행사'!F4</f>
        <v>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0"/>
    </row>
    <row r="5" spans="1:30" s="21" customFormat="1" ht="24.75" customHeight="1" x14ac:dyDescent="0.3">
      <c r="A5" s="15"/>
      <c r="B5" s="16" t="s">
        <v>65</v>
      </c>
      <c r="C5" s="300" t="s">
        <v>66</v>
      </c>
      <c r="D5" s="300"/>
      <c r="E5" s="300"/>
      <c r="F5" s="17" t="s">
        <v>62</v>
      </c>
      <c r="G5" s="18">
        <f>'공연,행사'!F5</f>
        <v>0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</row>
    <row r="6" spans="1:30" ht="24.75" customHeight="1" x14ac:dyDescent="0.3">
      <c r="A6" s="11"/>
      <c r="B6" s="22"/>
      <c r="C6" s="23"/>
      <c r="D6" s="23"/>
      <c r="E6" s="23"/>
      <c r="F6" s="12"/>
      <c r="G6" s="289" t="str">
        <f>'공연,행사'!E6</f>
        <v>( 공연시간 :</v>
      </c>
      <c r="H6" s="289"/>
      <c r="I6" s="289"/>
      <c r="J6" s="289"/>
      <c r="K6" s="289"/>
      <c r="L6" s="289"/>
      <c r="M6" s="290" t="e">
        <f>#REF!&amp;" )"</f>
        <v>#REF!</v>
      </c>
      <c r="N6" s="291"/>
      <c r="O6" s="291"/>
      <c r="P6" s="291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0" ht="9" customHeight="1" x14ac:dyDescent="0.3">
      <c r="A7" s="11"/>
      <c r="B7" s="22"/>
      <c r="C7" s="12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x14ac:dyDescent="0.3">
      <c r="A8" s="11"/>
      <c r="B8" s="22" t="s">
        <v>67</v>
      </c>
      <c r="C8" s="284" t="s">
        <v>68</v>
      </c>
      <c r="D8" s="284"/>
      <c r="E8" s="284"/>
      <c r="F8" s="12"/>
      <c r="G8" s="12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</row>
    <row r="9" spans="1:30" x14ac:dyDescent="0.3">
      <c r="A9" s="11"/>
      <c r="B9" s="13"/>
      <c r="C9" s="24" t="s">
        <v>69</v>
      </c>
      <c r="D9" s="278" t="s">
        <v>70</v>
      </c>
      <c r="E9" s="278"/>
      <c r="F9" s="278"/>
      <c r="G9" s="278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79" t="e">
        <f>SUM(AC10:AD25)</f>
        <v>#REF!</v>
      </c>
      <c r="AC9" s="279"/>
      <c r="AD9" s="280"/>
    </row>
    <row r="10" spans="1:30" s="32" customFormat="1" ht="16.5" customHeight="1" x14ac:dyDescent="0.3">
      <c r="A10" s="26"/>
      <c r="B10" s="27"/>
      <c r="C10" s="27"/>
      <c r="D10" s="28" t="s">
        <v>71</v>
      </c>
      <c r="E10" s="295" t="s">
        <v>72</v>
      </c>
      <c r="F10" s="295"/>
      <c r="G10" s="295"/>
      <c r="H10" s="27" t="s">
        <v>62</v>
      </c>
      <c r="I10" s="29" t="s">
        <v>102</v>
      </c>
      <c r="J10" s="29"/>
      <c r="K10" s="29"/>
      <c r="L10" s="281" t="s">
        <v>103</v>
      </c>
      <c r="M10" s="281"/>
      <c r="N10" s="27"/>
      <c r="O10" s="27" t="s">
        <v>74</v>
      </c>
      <c r="P10" s="30" t="s">
        <v>75</v>
      </c>
      <c r="Q10" s="277">
        <v>99000</v>
      </c>
      <c r="R10" s="277"/>
      <c r="S10" s="277"/>
      <c r="T10" s="277"/>
      <c r="U10" s="277"/>
      <c r="V10" s="30" t="s">
        <v>75</v>
      </c>
      <c r="W10" s="282">
        <v>0.5</v>
      </c>
      <c r="X10" s="282"/>
      <c r="Y10" s="27"/>
      <c r="Z10" s="30"/>
      <c r="AA10" s="117"/>
      <c r="AB10" s="27"/>
      <c r="AC10" s="275">
        <f>N10*Q10*W10</f>
        <v>0</v>
      </c>
      <c r="AD10" s="276"/>
    </row>
    <row r="11" spans="1:30" s="32" customFormat="1" ht="16.5" customHeight="1" x14ac:dyDescent="0.3">
      <c r="A11" s="26"/>
      <c r="B11" s="27"/>
      <c r="C11" s="27"/>
      <c r="D11" s="28"/>
      <c r="E11" s="118"/>
      <c r="F11" s="118"/>
      <c r="G11" s="118"/>
      <c r="H11" s="27"/>
      <c r="I11" s="29"/>
      <c r="J11" s="29"/>
      <c r="K11" s="29"/>
      <c r="L11" s="281" t="s">
        <v>104</v>
      </c>
      <c r="M11" s="281"/>
      <c r="N11" s="27"/>
      <c r="O11" s="27" t="s">
        <v>74</v>
      </c>
      <c r="P11" s="30" t="s">
        <v>75</v>
      </c>
      <c r="Q11" s="277">
        <v>143000</v>
      </c>
      <c r="R11" s="277"/>
      <c r="S11" s="277"/>
      <c r="T11" s="277"/>
      <c r="U11" s="277"/>
      <c r="V11" s="30" t="s">
        <v>75</v>
      </c>
      <c r="W11" s="282">
        <v>0.5</v>
      </c>
      <c r="X11" s="282"/>
      <c r="Y11" s="27"/>
      <c r="Z11" s="30"/>
      <c r="AA11" s="117"/>
      <c r="AB11" s="27"/>
      <c r="AC11" s="275">
        <f>N11*Q11*W11</f>
        <v>0</v>
      </c>
      <c r="AD11" s="276"/>
    </row>
    <row r="12" spans="1:30" s="32" customFormat="1" ht="16.5" customHeight="1" x14ac:dyDescent="0.3">
      <c r="A12" s="26"/>
      <c r="B12" s="27"/>
      <c r="C12" s="27"/>
      <c r="D12" s="28"/>
      <c r="E12" s="118"/>
      <c r="F12" s="118"/>
      <c r="G12" s="118"/>
      <c r="H12" s="27"/>
      <c r="I12" s="29"/>
      <c r="J12" s="29"/>
      <c r="K12" s="29"/>
      <c r="L12" s="119"/>
      <c r="M12" s="119"/>
      <c r="N12" s="27"/>
      <c r="O12" s="27"/>
      <c r="P12" s="30"/>
      <c r="Q12" s="113"/>
      <c r="R12" s="113"/>
      <c r="S12" s="113"/>
      <c r="T12" s="113"/>
      <c r="U12" s="113"/>
      <c r="V12" s="30"/>
      <c r="W12" s="117"/>
      <c r="X12" s="117"/>
      <c r="Y12" s="27"/>
      <c r="Z12" s="30"/>
      <c r="AA12" s="117"/>
      <c r="AB12" s="27"/>
      <c r="AC12" s="115"/>
      <c r="AD12" s="116"/>
    </row>
    <row r="13" spans="1:30" s="32" customFormat="1" ht="11.25" customHeight="1" x14ac:dyDescent="0.3">
      <c r="A13" s="26"/>
      <c r="B13" s="27"/>
      <c r="C13" s="27"/>
      <c r="D13" s="28"/>
      <c r="E13" s="118"/>
      <c r="F13" s="118"/>
      <c r="G13" s="118"/>
      <c r="H13" s="27"/>
      <c r="I13" s="117"/>
      <c r="J13" s="119"/>
      <c r="K13" s="119"/>
      <c r="L13" s="117"/>
      <c r="M13" s="30"/>
      <c r="N13" s="27"/>
      <c r="O13" s="27"/>
      <c r="P13" s="30"/>
      <c r="Q13" s="281"/>
      <c r="R13" s="281"/>
      <c r="S13" s="281"/>
      <c r="T13" s="281"/>
      <c r="U13" s="281"/>
      <c r="V13" s="29"/>
      <c r="W13" s="27"/>
      <c r="X13" s="27"/>
      <c r="Y13" s="27"/>
      <c r="Z13" s="30"/>
      <c r="AA13" s="117"/>
      <c r="AB13" s="27"/>
      <c r="AC13" s="27"/>
      <c r="AD13" s="35"/>
    </row>
    <row r="14" spans="1:30" s="32" customFormat="1" ht="16.5" customHeight="1" x14ac:dyDescent="0.3">
      <c r="A14" s="26"/>
      <c r="B14" s="27"/>
      <c r="C14" s="27"/>
      <c r="D14" s="28" t="s">
        <v>71</v>
      </c>
      <c r="E14" s="274" t="s">
        <v>76</v>
      </c>
      <c r="F14" s="274"/>
      <c r="G14" s="274"/>
      <c r="H14" s="27" t="s">
        <v>62</v>
      </c>
      <c r="I14" s="274" t="e">
        <f>#REF!</f>
        <v>#REF!</v>
      </c>
      <c r="J14" s="274"/>
      <c r="K14" s="274"/>
      <c r="L14" s="274"/>
      <c r="M14" s="274"/>
      <c r="N14" s="51" t="e">
        <f>#REF!</f>
        <v>#REF!</v>
      </c>
      <c r="O14" s="27" t="s">
        <v>74</v>
      </c>
      <c r="P14" s="30" t="s">
        <v>75</v>
      </c>
      <c r="Q14" s="277" t="e">
        <f>#REF!</f>
        <v>#REF!</v>
      </c>
      <c r="R14" s="277"/>
      <c r="S14" s="277"/>
      <c r="T14" s="277"/>
      <c r="U14" s="277"/>
      <c r="V14" s="30"/>
      <c r="W14" s="282"/>
      <c r="X14" s="282"/>
      <c r="Y14" s="29"/>
      <c r="Z14" s="27"/>
      <c r="AA14" s="27"/>
      <c r="AB14" s="27"/>
      <c r="AC14" s="275" t="e">
        <f>N14*Q14</f>
        <v>#REF!</v>
      </c>
      <c r="AD14" s="276"/>
    </row>
    <row r="15" spans="1:30" s="32" customFormat="1" ht="16.5" customHeight="1" x14ac:dyDescent="0.3">
      <c r="A15" s="26"/>
      <c r="B15" s="27"/>
      <c r="C15" s="27"/>
      <c r="D15" s="28" t="s">
        <v>71</v>
      </c>
      <c r="E15" s="274" t="s">
        <v>76</v>
      </c>
      <c r="F15" s="274"/>
      <c r="G15" s="274"/>
      <c r="H15" s="27" t="s">
        <v>62</v>
      </c>
      <c r="I15" s="274" t="e">
        <f>#REF!</f>
        <v>#REF!</v>
      </c>
      <c r="J15" s="274"/>
      <c r="K15" s="274"/>
      <c r="L15" s="274"/>
      <c r="M15" s="274"/>
      <c r="N15" s="51" t="e">
        <f>#REF!</f>
        <v>#REF!</v>
      </c>
      <c r="O15" s="27" t="s">
        <v>74</v>
      </c>
      <c r="P15" s="30" t="s">
        <v>75</v>
      </c>
      <c r="Q15" s="277" t="e">
        <f>#REF!</f>
        <v>#REF!</v>
      </c>
      <c r="R15" s="277"/>
      <c r="S15" s="277"/>
      <c r="T15" s="277"/>
      <c r="U15" s="277"/>
      <c r="V15" s="30"/>
      <c r="W15" s="117"/>
      <c r="X15" s="117"/>
      <c r="Y15" s="29"/>
      <c r="Z15" s="27"/>
      <c r="AA15" s="27"/>
      <c r="AB15" s="27"/>
      <c r="AC15" s="275" t="e">
        <f t="shared" ref="AC15:AC24" si="0">N15*Q15</f>
        <v>#REF!</v>
      </c>
      <c r="AD15" s="276"/>
    </row>
    <row r="16" spans="1:30" s="32" customFormat="1" ht="16.5" customHeight="1" x14ac:dyDescent="0.3">
      <c r="A16" s="26"/>
      <c r="B16" s="27"/>
      <c r="C16" s="27"/>
      <c r="D16" s="28" t="s">
        <v>71</v>
      </c>
      <c r="E16" s="274" t="s">
        <v>76</v>
      </c>
      <c r="F16" s="274"/>
      <c r="G16" s="274"/>
      <c r="H16" s="27" t="s">
        <v>62</v>
      </c>
      <c r="I16" s="274" t="s">
        <v>91</v>
      </c>
      <c r="J16" s="274"/>
      <c r="K16" s="274"/>
      <c r="L16" s="274"/>
      <c r="M16" s="274"/>
      <c r="N16" s="51" t="e">
        <f>#REF!</f>
        <v>#REF!</v>
      </c>
      <c r="O16" s="27" t="s">
        <v>74</v>
      </c>
      <c r="P16" s="30" t="s">
        <v>75</v>
      </c>
      <c r="Q16" s="277" t="e">
        <f>#REF!</f>
        <v>#REF!</v>
      </c>
      <c r="R16" s="277"/>
      <c r="S16" s="277"/>
      <c r="T16" s="277"/>
      <c r="U16" s="277"/>
      <c r="V16" s="30"/>
      <c r="W16" s="117"/>
      <c r="X16" s="117"/>
      <c r="Y16" s="29"/>
      <c r="Z16" s="27"/>
      <c r="AA16" s="27"/>
      <c r="AB16" s="27"/>
      <c r="AC16" s="275" t="e">
        <f t="shared" si="0"/>
        <v>#REF!</v>
      </c>
      <c r="AD16" s="276"/>
    </row>
    <row r="17" spans="1:30" s="32" customFormat="1" ht="16.5" customHeight="1" x14ac:dyDescent="0.3">
      <c r="A17" s="26"/>
      <c r="B17" s="27"/>
      <c r="C17" s="27"/>
      <c r="D17" s="28" t="s">
        <v>71</v>
      </c>
      <c r="E17" s="274" t="s">
        <v>76</v>
      </c>
      <c r="F17" s="274"/>
      <c r="G17" s="274"/>
      <c r="H17" s="27" t="s">
        <v>62</v>
      </c>
      <c r="I17" s="274" t="s">
        <v>92</v>
      </c>
      <c r="J17" s="274"/>
      <c r="K17" s="274"/>
      <c r="L17" s="274"/>
      <c r="M17" s="274"/>
      <c r="N17" s="51" t="e">
        <f>#REF!</f>
        <v>#REF!</v>
      </c>
      <c r="O17" s="27" t="s">
        <v>74</v>
      </c>
      <c r="P17" s="30" t="s">
        <v>75</v>
      </c>
      <c r="Q17" s="277" t="e">
        <f>#REF!</f>
        <v>#REF!</v>
      </c>
      <c r="R17" s="277"/>
      <c r="S17" s="277"/>
      <c r="T17" s="277"/>
      <c r="U17" s="277"/>
      <c r="V17" s="30"/>
      <c r="W17" s="117"/>
      <c r="X17" s="117"/>
      <c r="Y17" s="29"/>
      <c r="Z17" s="27"/>
      <c r="AA17" s="27"/>
      <c r="AB17" s="27"/>
      <c r="AC17" s="275" t="e">
        <f t="shared" si="0"/>
        <v>#REF!</v>
      </c>
      <c r="AD17" s="276"/>
    </row>
    <row r="18" spans="1:30" s="32" customFormat="1" ht="16.5" customHeight="1" x14ac:dyDescent="0.3">
      <c r="A18" s="26"/>
      <c r="B18" s="27"/>
      <c r="C18" s="27"/>
      <c r="D18" s="28" t="s">
        <v>71</v>
      </c>
      <c r="E18" s="274" t="s">
        <v>76</v>
      </c>
      <c r="F18" s="274"/>
      <c r="G18" s="274"/>
      <c r="H18" s="27" t="s">
        <v>62</v>
      </c>
      <c r="I18" s="274" t="s">
        <v>94</v>
      </c>
      <c r="J18" s="274"/>
      <c r="K18" s="274"/>
      <c r="L18" s="274"/>
      <c r="M18" s="274"/>
      <c r="N18" s="51" t="e">
        <f>#REF!</f>
        <v>#REF!</v>
      </c>
      <c r="O18" s="27" t="s">
        <v>74</v>
      </c>
      <c r="P18" s="30" t="s">
        <v>75</v>
      </c>
      <c r="Q18" s="277" t="e">
        <f>#REF!</f>
        <v>#REF!</v>
      </c>
      <c r="R18" s="277"/>
      <c r="S18" s="277"/>
      <c r="T18" s="277"/>
      <c r="U18" s="277"/>
      <c r="V18" s="50" t="s">
        <v>57</v>
      </c>
      <c r="W18" s="117" t="e">
        <f>#REF!</f>
        <v>#REF!</v>
      </c>
      <c r="X18" s="117" t="s">
        <v>101</v>
      </c>
      <c r="Y18" s="29"/>
      <c r="Z18" s="27"/>
      <c r="AA18" s="27"/>
      <c r="AB18" s="27"/>
      <c r="AC18" s="275" t="e">
        <f t="shared" si="0"/>
        <v>#REF!</v>
      </c>
      <c r="AD18" s="276"/>
    </row>
    <row r="19" spans="1:30" s="32" customFormat="1" ht="16.5" customHeight="1" x14ac:dyDescent="0.3">
      <c r="A19" s="26"/>
      <c r="B19" s="27"/>
      <c r="C19" s="27"/>
      <c r="D19" s="28" t="s">
        <v>71</v>
      </c>
      <c r="E19" s="274" t="s">
        <v>76</v>
      </c>
      <c r="F19" s="274"/>
      <c r="G19" s="274"/>
      <c r="H19" s="27" t="s">
        <v>62</v>
      </c>
      <c r="I19" s="274" t="s">
        <v>93</v>
      </c>
      <c r="J19" s="274"/>
      <c r="K19" s="274"/>
      <c r="L19" s="274"/>
      <c r="M19" s="274"/>
      <c r="N19" s="51" t="e">
        <f>#REF!</f>
        <v>#REF!</v>
      </c>
      <c r="O19" s="27" t="s">
        <v>74</v>
      </c>
      <c r="P19" s="30" t="s">
        <v>75</v>
      </c>
      <c r="Q19" s="277" t="e">
        <f>#REF!</f>
        <v>#REF!</v>
      </c>
      <c r="R19" s="277"/>
      <c r="S19" s="277"/>
      <c r="T19" s="277"/>
      <c r="U19" s="277"/>
      <c r="V19" s="50" t="s">
        <v>57</v>
      </c>
      <c r="W19" s="117" t="e">
        <f>#REF!</f>
        <v>#REF!</v>
      </c>
      <c r="X19" s="117" t="s">
        <v>101</v>
      </c>
      <c r="Y19" s="29"/>
      <c r="Z19" s="27"/>
      <c r="AA19" s="27"/>
      <c r="AB19" s="27"/>
      <c r="AC19" s="275" t="e">
        <f t="shared" si="0"/>
        <v>#REF!</v>
      </c>
      <c r="AD19" s="276"/>
    </row>
    <row r="20" spans="1:30" s="32" customFormat="1" ht="16.5" customHeight="1" x14ac:dyDescent="0.3">
      <c r="A20" s="26"/>
      <c r="B20" s="27"/>
      <c r="C20" s="27"/>
      <c r="D20" s="28" t="s">
        <v>71</v>
      </c>
      <c r="E20" s="274" t="s">
        <v>76</v>
      </c>
      <c r="F20" s="274"/>
      <c r="G20" s="274"/>
      <c r="H20" s="27" t="s">
        <v>62</v>
      </c>
      <c r="I20" s="274" t="e">
        <f>#REF!</f>
        <v>#REF!</v>
      </c>
      <c r="J20" s="274"/>
      <c r="K20" s="274"/>
      <c r="L20" s="274"/>
      <c r="M20" s="274"/>
      <c r="N20" s="51" t="e">
        <f>#REF!</f>
        <v>#REF!</v>
      </c>
      <c r="O20" s="27" t="s">
        <v>74</v>
      </c>
      <c r="P20" s="30" t="s">
        <v>75</v>
      </c>
      <c r="Q20" s="277">
        <f>'공연,행사'!O30</f>
        <v>5000</v>
      </c>
      <c r="R20" s="277"/>
      <c r="S20" s="277"/>
      <c r="T20" s="277"/>
      <c r="U20" s="277"/>
      <c r="V20" s="30"/>
      <c r="W20" s="117"/>
      <c r="X20" s="117"/>
      <c r="Y20" s="29"/>
      <c r="Z20" s="27"/>
      <c r="AA20" s="27"/>
      <c r="AB20" s="27"/>
      <c r="AC20" s="275" t="e">
        <f t="shared" si="0"/>
        <v>#REF!</v>
      </c>
      <c r="AD20" s="276"/>
    </row>
    <row r="21" spans="1:30" s="32" customFormat="1" ht="16.5" customHeight="1" x14ac:dyDescent="0.3">
      <c r="A21" s="26"/>
      <c r="B21" s="27"/>
      <c r="C21" s="27"/>
      <c r="D21" s="28" t="s">
        <v>71</v>
      </c>
      <c r="E21" s="274" t="s">
        <v>76</v>
      </c>
      <c r="F21" s="274"/>
      <c r="G21" s="274"/>
      <c r="H21" s="27" t="s">
        <v>62</v>
      </c>
      <c r="I21" s="283" t="e">
        <f>#REF!</f>
        <v>#REF!</v>
      </c>
      <c r="J21" s="283"/>
      <c r="K21" s="283"/>
      <c r="L21" s="283"/>
      <c r="M21" s="283"/>
      <c r="N21" s="51" t="e">
        <f>#REF!</f>
        <v>#REF!</v>
      </c>
      <c r="O21" s="27" t="s">
        <v>74</v>
      </c>
      <c r="P21" s="30" t="s">
        <v>75</v>
      </c>
      <c r="Q21" s="277" t="e">
        <f>#REF!</f>
        <v>#REF!</v>
      </c>
      <c r="R21" s="277"/>
      <c r="S21" s="277"/>
      <c r="T21" s="277"/>
      <c r="U21" s="277"/>
      <c r="V21" s="30"/>
      <c r="W21" s="117"/>
      <c r="X21" s="117"/>
      <c r="Y21" s="29"/>
      <c r="Z21" s="27"/>
      <c r="AA21" s="27"/>
      <c r="AB21" s="27"/>
      <c r="AC21" s="275" t="e">
        <f t="shared" si="0"/>
        <v>#REF!</v>
      </c>
      <c r="AD21" s="276"/>
    </row>
    <row r="22" spans="1:30" s="32" customFormat="1" ht="16.5" customHeight="1" x14ac:dyDescent="0.3">
      <c r="A22" s="26"/>
      <c r="B22" s="27"/>
      <c r="C22" s="27"/>
      <c r="D22" s="28" t="s">
        <v>71</v>
      </c>
      <c r="E22" s="274" t="s">
        <v>76</v>
      </c>
      <c r="F22" s="274"/>
      <c r="G22" s="274"/>
      <c r="H22" s="27" t="s">
        <v>62</v>
      </c>
      <c r="I22" s="283" t="s">
        <v>96</v>
      </c>
      <c r="J22" s="283"/>
      <c r="K22" s="283"/>
      <c r="L22" s="283"/>
      <c r="M22" s="283"/>
      <c r="N22" s="51" t="e">
        <f>#REF!</f>
        <v>#REF!</v>
      </c>
      <c r="O22" s="27" t="s">
        <v>74</v>
      </c>
      <c r="P22" s="30" t="s">
        <v>75</v>
      </c>
      <c r="Q22" s="277" t="e">
        <f>#REF!</f>
        <v>#REF!</v>
      </c>
      <c r="R22" s="277"/>
      <c r="S22" s="277"/>
      <c r="T22" s="277"/>
      <c r="U22" s="277"/>
      <c r="V22" s="30"/>
      <c r="W22" s="117"/>
      <c r="X22" s="117"/>
      <c r="Y22" s="29"/>
      <c r="Z22" s="27"/>
      <c r="AA22" s="27"/>
      <c r="AB22" s="27"/>
      <c r="AC22" s="275" t="e">
        <f t="shared" si="0"/>
        <v>#REF!</v>
      </c>
      <c r="AD22" s="276"/>
    </row>
    <row r="23" spans="1:30" s="32" customFormat="1" ht="16.5" customHeight="1" x14ac:dyDescent="0.3">
      <c r="A23" s="26"/>
      <c r="B23" s="27"/>
      <c r="C23" s="27"/>
      <c r="D23" s="28" t="s">
        <v>71</v>
      </c>
      <c r="E23" s="274" t="s">
        <v>76</v>
      </c>
      <c r="F23" s="274"/>
      <c r="G23" s="274"/>
      <c r="H23" s="27" t="s">
        <v>62</v>
      </c>
      <c r="I23" s="274" t="s">
        <v>26</v>
      </c>
      <c r="J23" s="274"/>
      <c r="K23" s="274"/>
      <c r="L23" s="274"/>
      <c r="M23" s="274"/>
      <c r="N23" s="51" t="e">
        <f>#REF!</f>
        <v>#REF!</v>
      </c>
      <c r="O23" s="27" t="s">
        <v>74</v>
      </c>
      <c r="P23" s="30" t="s">
        <v>75</v>
      </c>
      <c r="Q23" s="277" t="e">
        <f>#REF!</f>
        <v>#REF!</v>
      </c>
      <c r="R23" s="277"/>
      <c r="S23" s="277"/>
      <c r="T23" s="277"/>
      <c r="U23" s="277"/>
      <c r="V23" s="30"/>
      <c r="W23" s="117"/>
      <c r="X23" s="117"/>
      <c r="Y23" s="29"/>
      <c r="Z23" s="27"/>
      <c r="AA23" s="27"/>
      <c r="AB23" s="27"/>
      <c r="AC23" s="275" t="e">
        <f t="shared" si="0"/>
        <v>#REF!</v>
      </c>
      <c r="AD23" s="276"/>
    </row>
    <row r="24" spans="1:30" s="32" customFormat="1" ht="16.5" customHeight="1" x14ac:dyDescent="0.3">
      <c r="A24" s="26"/>
      <c r="B24" s="27"/>
      <c r="C24" s="27"/>
      <c r="D24" s="28" t="s">
        <v>71</v>
      </c>
      <c r="E24" s="274" t="s">
        <v>76</v>
      </c>
      <c r="F24" s="274"/>
      <c r="G24" s="274"/>
      <c r="H24" s="27" t="s">
        <v>62</v>
      </c>
      <c r="I24" s="274" t="s">
        <v>27</v>
      </c>
      <c r="J24" s="274"/>
      <c r="K24" s="274"/>
      <c r="L24" s="274"/>
      <c r="M24" s="274"/>
      <c r="N24" s="51" t="e">
        <f>#REF!</f>
        <v>#REF!</v>
      </c>
      <c r="O24" s="27" t="s">
        <v>74</v>
      </c>
      <c r="P24" s="30" t="s">
        <v>75</v>
      </c>
      <c r="Q24" s="277" t="e">
        <f>#REF!</f>
        <v>#REF!</v>
      </c>
      <c r="R24" s="277"/>
      <c r="S24" s="277"/>
      <c r="T24" s="277"/>
      <c r="U24" s="277"/>
      <c r="V24" s="30"/>
      <c r="W24" s="117"/>
      <c r="X24" s="117"/>
      <c r="Y24" s="29"/>
      <c r="Z24" s="27"/>
      <c r="AA24" s="27"/>
      <c r="AB24" s="27"/>
      <c r="AC24" s="275" t="e">
        <f t="shared" si="0"/>
        <v>#REF!</v>
      </c>
      <c r="AD24" s="276"/>
    </row>
    <row r="25" spans="1:30" x14ac:dyDescent="0.3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4"/>
    </row>
    <row r="26" spans="1:30" x14ac:dyDescent="0.3">
      <c r="A26" s="11"/>
      <c r="B26" s="13"/>
      <c r="C26" s="25" t="s">
        <v>77</v>
      </c>
      <c r="D26" s="278" t="s">
        <v>78</v>
      </c>
      <c r="E26" s="278"/>
      <c r="F26" s="278"/>
      <c r="G26" s="278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79" t="e">
        <f>SUM(AB27:AD43)</f>
        <v>#REF!</v>
      </c>
      <c r="AC26" s="279"/>
      <c r="AD26" s="280"/>
    </row>
    <row r="27" spans="1:30" s="32" customFormat="1" ht="16.5" customHeight="1" x14ac:dyDescent="0.3">
      <c r="A27" s="26"/>
      <c r="B27" s="27"/>
      <c r="C27" s="27"/>
      <c r="D27" s="28" t="s">
        <v>71</v>
      </c>
      <c r="E27" s="274" t="s">
        <v>72</v>
      </c>
      <c r="F27" s="274"/>
      <c r="G27" s="274"/>
      <c r="H27" s="27" t="s">
        <v>62</v>
      </c>
      <c r="I27" s="29" t="s">
        <v>102</v>
      </c>
      <c r="J27" s="29"/>
      <c r="K27" s="29"/>
      <c r="L27" s="281" t="s">
        <v>79</v>
      </c>
      <c r="M27" s="281"/>
      <c r="N27" s="27"/>
      <c r="O27" s="27" t="s">
        <v>74</v>
      </c>
      <c r="P27" s="30" t="s">
        <v>75</v>
      </c>
      <c r="Q27" s="277">
        <v>165000</v>
      </c>
      <c r="R27" s="277"/>
      <c r="S27" s="277"/>
      <c r="T27" s="277"/>
      <c r="U27" s="277"/>
      <c r="V27" s="30"/>
      <c r="W27" s="282"/>
      <c r="X27" s="282"/>
      <c r="Y27" s="27"/>
      <c r="Z27" s="30"/>
      <c r="AA27" s="117"/>
      <c r="AB27" s="27"/>
      <c r="AC27" s="275">
        <f>N27*Q27</f>
        <v>0</v>
      </c>
      <c r="AD27" s="276"/>
    </row>
    <row r="28" spans="1:30" s="32" customFormat="1" ht="11.25" customHeight="1" x14ac:dyDescent="0.3">
      <c r="A28" s="26"/>
      <c r="B28" s="27"/>
      <c r="C28" s="27"/>
      <c r="D28" s="28"/>
      <c r="E28" s="114"/>
      <c r="F28" s="114"/>
      <c r="G28" s="114"/>
      <c r="H28" s="27"/>
      <c r="I28" s="29"/>
      <c r="J28" s="29"/>
      <c r="K28" s="29"/>
      <c r="L28" s="119"/>
      <c r="M28" s="119"/>
      <c r="N28" s="27"/>
      <c r="O28" s="27"/>
      <c r="P28" s="30"/>
      <c r="Q28" s="113"/>
      <c r="R28" s="113"/>
      <c r="S28" s="113"/>
      <c r="T28" s="113"/>
      <c r="U28" s="113"/>
      <c r="V28" s="30"/>
      <c r="W28" s="117"/>
      <c r="X28" s="117"/>
      <c r="Y28" s="27"/>
      <c r="Z28" s="30"/>
      <c r="AA28" s="117"/>
      <c r="AB28" s="27"/>
      <c r="AC28" s="115"/>
      <c r="AD28" s="116"/>
    </row>
    <row r="29" spans="1:30" s="32" customFormat="1" ht="16.5" customHeight="1" x14ac:dyDescent="0.3">
      <c r="A29" s="26"/>
      <c r="B29" s="27"/>
      <c r="C29" s="27"/>
      <c r="D29" s="28" t="s">
        <v>71</v>
      </c>
      <c r="E29" s="274" t="s">
        <v>76</v>
      </c>
      <c r="F29" s="274"/>
      <c r="G29" s="274"/>
      <c r="H29" s="27" t="s">
        <v>62</v>
      </c>
      <c r="I29" s="274" t="s">
        <v>90</v>
      </c>
      <c r="J29" s="274"/>
      <c r="K29" s="274"/>
      <c r="L29" s="274"/>
      <c r="M29" s="274"/>
      <c r="N29" s="49" t="e">
        <f>#REF!</f>
        <v>#REF!</v>
      </c>
      <c r="O29" s="27" t="s">
        <v>74</v>
      </c>
      <c r="P29" s="30" t="s">
        <v>75</v>
      </c>
      <c r="Q29" s="277" t="e">
        <f>#REF!</f>
        <v>#REF!</v>
      </c>
      <c r="R29" s="277"/>
      <c r="S29" s="277"/>
      <c r="T29" s="277"/>
      <c r="U29" s="277"/>
      <c r="V29" s="30"/>
      <c r="W29" s="117"/>
      <c r="X29" s="117"/>
      <c r="Y29" s="27"/>
      <c r="Z29" s="27"/>
      <c r="AA29" s="27"/>
      <c r="AB29" s="27"/>
      <c r="AC29" s="275" t="e">
        <f>N29*Q29</f>
        <v>#REF!</v>
      </c>
      <c r="AD29" s="276"/>
    </row>
    <row r="30" spans="1:30" s="32" customFormat="1" ht="16.5" customHeight="1" x14ac:dyDescent="0.3">
      <c r="A30" s="26"/>
      <c r="B30" s="27"/>
      <c r="C30" s="27"/>
      <c r="D30" s="28" t="s">
        <v>71</v>
      </c>
      <c r="E30" s="274" t="s">
        <v>76</v>
      </c>
      <c r="F30" s="274"/>
      <c r="G30" s="274"/>
      <c r="H30" s="27" t="s">
        <v>62</v>
      </c>
      <c r="I30" s="274" t="s">
        <v>89</v>
      </c>
      <c r="J30" s="274"/>
      <c r="K30" s="274"/>
      <c r="L30" s="274"/>
      <c r="M30" s="274"/>
      <c r="N30" s="49" t="e">
        <f>#REF!</f>
        <v>#REF!</v>
      </c>
      <c r="O30" s="27" t="s">
        <v>74</v>
      </c>
      <c r="P30" s="30" t="s">
        <v>75</v>
      </c>
      <c r="Q30" s="277" t="e">
        <f>#REF!</f>
        <v>#REF!</v>
      </c>
      <c r="R30" s="277"/>
      <c r="S30" s="277"/>
      <c r="T30" s="277"/>
      <c r="U30" s="277"/>
      <c r="V30" s="30"/>
      <c r="W30" s="117"/>
      <c r="X30" s="117"/>
      <c r="Y30" s="27"/>
      <c r="Z30" s="27"/>
      <c r="AA30" s="27"/>
      <c r="AB30" s="27"/>
      <c r="AC30" s="275" t="e">
        <f t="shared" ref="AC30:AC41" si="1">N30*Q30</f>
        <v>#REF!</v>
      </c>
      <c r="AD30" s="276"/>
    </row>
    <row r="31" spans="1:30" s="32" customFormat="1" ht="16.5" customHeight="1" x14ac:dyDescent="0.3">
      <c r="A31" s="26"/>
      <c r="B31" s="27"/>
      <c r="C31" s="27"/>
      <c r="D31" s="28" t="s">
        <v>71</v>
      </c>
      <c r="E31" s="274" t="s">
        <v>76</v>
      </c>
      <c r="F31" s="274"/>
      <c r="G31" s="274"/>
      <c r="H31" s="27" t="s">
        <v>62</v>
      </c>
      <c r="I31" s="274" t="s">
        <v>91</v>
      </c>
      <c r="J31" s="274"/>
      <c r="K31" s="274"/>
      <c r="L31" s="274"/>
      <c r="M31" s="274"/>
      <c r="N31" s="49" t="e">
        <f>#REF!</f>
        <v>#REF!</v>
      </c>
      <c r="O31" s="27" t="s">
        <v>74</v>
      </c>
      <c r="P31" s="30" t="s">
        <v>75</v>
      </c>
      <c r="Q31" s="277" t="e">
        <f>#REF!</f>
        <v>#REF!</v>
      </c>
      <c r="R31" s="277"/>
      <c r="S31" s="277"/>
      <c r="T31" s="277"/>
      <c r="U31" s="277"/>
      <c r="V31" s="30"/>
      <c r="W31" s="117"/>
      <c r="X31" s="117"/>
      <c r="Y31" s="27"/>
      <c r="Z31" s="27"/>
      <c r="AA31" s="27"/>
      <c r="AB31" s="27"/>
      <c r="AC31" s="275" t="e">
        <f t="shared" si="1"/>
        <v>#REF!</v>
      </c>
      <c r="AD31" s="276"/>
    </row>
    <row r="32" spans="1:30" s="32" customFormat="1" ht="16.5" customHeight="1" x14ac:dyDescent="0.3">
      <c r="A32" s="26"/>
      <c r="B32" s="27"/>
      <c r="C32" s="27"/>
      <c r="D32" s="28" t="s">
        <v>71</v>
      </c>
      <c r="E32" s="274" t="s">
        <v>76</v>
      </c>
      <c r="F32" s="274"/>
      <c r="G32" s="274"/>
      <c r="H32" s="27" t="s">
        <v>62</v>
      </c>
      <c r="I32" s="274" t="s">
        <v>92</v>
      </c>
      <c r="J32" s="274"/>
      <c r="K32" s="274"/>
      <c r="L32" s="274"/>
      <c r="M32" s="274"/>
      <c r="N32" s="49" t="e">
        <f>#REF!</f>
        <v>#REF!</v>
      </c>
      <c r="O32" s="27" t="s">
        <v>74</v>
      </c>
      <c r="P32" s="30" t="s">
        <v>75</v>
      </c>
      <c r="Q32" s="277" t="e">
        <f>#REF!</f>
        <v>#REF!</v>
      </c>
      <c r="R32" s="277"/>
      <c r="S32" s="277"/>
      <c r="T32" s="277"/>
      <c r="U32" s="277"/>
      <c r="V32" s="30"/>
      <c r="W32" s="117"/>
      <c r="X32" s="117"/>
      <c r="Y32" s="27"/>
      <c r="Z32" s="27"/>
      <c r="AA32" s="27"/>
      <c r="AB32" s="27"/>
      <c r="AC32" s="275" t="e">
        <f t="shared" si="1"/>
        <v>#REF!</v>
      </c>
      <c r="AD32" s="276"/>
    </row>
    <row r="33" spans="1:31" s="32" customFormat="1" ht="16.5" customHeight="1" x14ac:dyDescent="0.3">
      <c r="A33" s="26"/>
      <c r="B33" s="27"/>
      <c r="C33" s="27"/>
      <c r="D33" s="28" t="s">
        <v>71</v>
      </c>
      <c r="E33" s="274" t="s">
        <v>76</v>
      </c>
      <c r="F33" s="274"/>
      <c r="G33" s="274"/>
      <c r="H33" s="27" t="s">
        <v>62</v>
      </c>
      <c r="I33" s="274" t="s">
        <v>94</v>
      </c>
      <c r="J33" s="274"/>
      <c r="K33" s="274"/>
      <c r="L33" s="274"/>
      <c r="M33" s="274"/>
      <c r="N33" s="49" t="e">
        <f>#REF!</f>
        <v>#REF!</v>
      </c>
      <c r="O33" s="27" t="s">
        <v>74</v>
      </c>
      <c r="P33" s="30" t="s">
        <v>75</v>
      </c>
      <c r="Q33" s="277" t="e">
        <f>#REF!</f>
        <v>#REF!</v>
      </c>
      <c r="R33" s="277"/>
      <c r="S33" s="277"/>
      <c r="T33" s="277"/>
      <c r="U33" s="277"/>
      <c r="V33" s="50" t="s">
        <v>57</v>
      </c>
      <c r="W33" s="117" t="e">
        <f>#REF!</f>
        <v>#REF!</v>
      </c>
      <c r="X33" s="117" t="s">
        <v>101</v>
      </c>
      <c r="Y33" s="29"/>
      <c r="Z33" s="27"/>
      <c r="AA33" s="27"/>
      <c r="AB33" s="27"/>
      <c r="AC33" s="275" t="e">
        <f t="shared" si="1"/>
        <v>#REF!</v>
      </c>
      <c r="AD33" s="276"/>
    </row>
    <row r="34" spans="1:31" s="32" customFormat="1" ht="16.5" customHeight="1" x14ac:dyDescent="0.3">
      <c r="A34" s="26"/>
      <c r="B34" s="27"/>
      <c r="C34" s="27"/>
      <c r="D34" s="28" t="s">
        <v>71</v>
      </c>
      <c r="E34" s="274" t="s">
        <v>76</v>
      </c>
      <c r="F34" s="274"/>
      <c r="G34" s="274"/>
      <c r="H34" s="27" t="s">
        <v>62</v>
      </c>
      <c r="I34" s="274" t="s">
        <v>93</v>
      </c>
      <c r="J34" s="274"/>
      <c r="K34" s="274"/>
      <c r="L34" s="274"/>
      <c r="M34" s="274"/>
      <c r="N34" s="49" t="e">
        <f>#REF!</f>
        <v>#REF!</v>
      </c>
      <c r="O34" s="27" t="s">
        <v>74</v>
      </c>
      <c r="P34" s="30" t="s">
        <v>75</v>
      </c>
      <c r="Q34" s="277" t="e">
        <f>#REF!</f>
        <v>#REF!</v>
      </c>
      <c r="R34" s="277"/>
      <c r="S34" s="277"/>
      <c r="T34" s="277"/>
      <c r="U34" s="277"/>
      <c r="V34" s="50" t="s">
        <v>57</v>
      </c>
      <c r="W34" s="117" t="e">
        <f>#REF!</f>
        <v>#REF!</v>
      </c>
      <c r="X34" s="117" t="s">
        <v>101</v>
      </c>
      <c r="Y34" s="29"/>
      <c r="Z34" s="27"/>
      <c r="AA34" s="27"/>
      <c r="AB34" s="27"/>
      <c r="AC34" s="275" t="e">
        <f t="shared" si="1"/>
        <v>#REF!</v>
      </c>
      <c r="AD34" s="276"/>
    </row>
    <row r="35" spans="1:31" s="32" customFormat="1" ht="16.5" customHeight="1" x14ac:dyDescent="0.3">
      <c r="A35" s="26"/>
      <c r="B35" s="27"/>
      <c r="C35" s="27"/>
      <c r="D35" s="28" t="s">
        <v>71</v>
      </c>
      <c r="E35" s="274" t="s">
        <v>76</v>
      </c>
      <c r="F35" s="274"/>
      <c r="G35" s="274"/>
      <c r="H35" s="27" t="s">
        <v>62</v>
      </c>
      <c r="I35" s="274" t="s">
        <v>95</v>
      </c>
      <c r="J35" s="274"/>
      <c r="K35" s="274"/>
      <c r="L35" s="274"/>
      <c r="M35" s="274"/>
      <c r="N35" s="49" t="e">
        <f>#REF!</f>
        <v>#REF!</v>
      </c>
      <c r="O35" s="27" t="s">
        <v>74</v>
      </c>
      <c r="P35" s="30" t="s">
        <v>75</v>
      </c>
      <c r="Q35" s="277" t="e">
        <f>#REF!</f>
        <v>#REF!</v>
      </c>
      <c r="R35" s="277"/>
      <c r="S35" s="277"/>
      <c r="T35" s="277"/>
      <c r="U35" s="277"/>
      <c r="V35" s="30"/>
      <c r="W35" s="117"/>
      <c r="X35" s="117"/>
      <c r="Y35" s="27"/>
      <c r="Z35" s="27"/>
      <c r="AA35" s="27"/>
      <c r="AB35" s="27"/>
      <c r="AC35" s="275" t="e">
        <f t="shared" si="1"/>
        <v>#REF!</v>
      </c>
      <c r="AD35" s="276"/>
    </row>
    <row r="36" spans="1:31" s="32" customFormat="1" ht="16.5" customHeight="1" x14ac:dyDescent="0.3">
      <c r="A36" s="26"/>
      <c r="B36" s="27"/>
      <c r="C36" s="27"/>
      <c r="D36" s="28" t="s">
        <v>71</v>
      </c>
      <c r="E36" s="274" t="s">
        <v>76</v>
      </c>
      <c r="F36" s="274"/>
      <c r="G36" s="274"/>
      <c r="H36" s="27" t="s">
        <v>62</v>
      </c>
      <c r="I36" s="283" t="s">
        <v>20</v>
      </c>
      <c r="J36" s="283"/>
      <c r="K36" s="283"/>
      <c r="L36" s="283"/>
      <c r="M36" s="283"/>
      <c r="N36" s="49" t="e">
        <f>#REF!</f>
        <v>#REF!</v>
      </c>
      <c r="O36" s="27" t="s">
        <v>74</v>
      </c>
      <c r="P36" s="30" t="s">
        <v>75</v>
      </c>
      <c r="Q36" s="277" t="e">
        <f>#REF!</f>
        <v>#REF!</v>
      </c>
      <c r="R36" s="277"/>
      <c r="S36" s="277"/>
      <c r="T36" s="277"/>
      <c r="U36" s="277"/>
      <c r="V36" s="30"/>
      <c r="W36" s="117"/>
      <c r="X36" s="117"/>
      <c r="Y36" s="27"/>
      <c r="Z36" s="27"/>
      <c r="AA36" s="27"/>
      <c r="AB36" s="27"/>
      <c r="AC36" s="275" t="e">
        <f t="shared" si="1"/>
        <v>#REF!</v>
      </c>
      <c r="AD36" s="276"/>
    </row>
    <row r="37" spans="1:31" s="32" customFormat="1" ht="16.5" customHeight="1" x14ac:dyDescent="0.3">
      <c r="A37" s="26"/>
      <c r="B37" s="27"/>
      <c r="C37" s="27"/>
      <c r="D37" s="28" t="s">
        <v>71</v>
      </c>
      <c r="E37" s="274" t="s">
        <v>76</v>
      </c>
      <c r="F37" s="274"/>
      <c r="G37" s="274"/>
      <c r="H37" s="27" t="s">
        <v>62</v>
      </c>
      <c r="I37" s="283" t="s">
        <v>96</v>
      </c>
      <c r="J37" s="283"/>
      <c r="K37" s="283"/>
      <c r="L37" s="283"/>
      <c r="M37" s="283"/>
      <c r="N37" s="49" t="e">
        <f>#REF!</f>
        <v>#REF!</v>
      </c>
      <c r="O37" s="27" t="s">
        <v>74</v>
      </c>
      <c r="P37" s="30" t="s">
        <v>75</v>
      </c>
      <c r="Q37" s="277" t="e">
        <f>#REF!</f>
        <v>#REF!</v>
      </c>
      <c r="R37" s="277"/>
      <c r="S37" s="277"/>
      <c r="T37" s="277"/>
      <c r="U37" s="277"/>
      <c r="V37" s="30"/>
      <c r="W37" s="117"/>
      <c r="X37" s="117"/>
      <c r="Y37" s="27"/>
      <c r="Z37" s="27"/>
      <c r="AA37" s="27"/>
      <c r="AB37" s="27"/>
      <c r="AC37" s="275" t="e">
        <f t="shared" si="1"/>
        <v>#REF!</v>
      </c>
      <c r="AD37" s="276"/>
    </row>
    <row r="38" spans="1:31" s="32" customFormat="1" ht="16.5" customHeight="1" x14ac:dyDescent="0.3">
      <c r="A38" s="26"/>
      <c r="B38" s="27"/>
      <c r="C38" s="27"/>
      <c r="D38" s="28" t="s">
        <v>71</v>
      </c>
      <c r="E38" s="274" t="s">
        <v>76</v>
      </c>
      <c r="F38" s="274"/>
      <c r="G38" s="274"/>
      <c r="H38" s="27" t="s">
        <v>62</v>
      </c>
      <c r="I38" s="274" t="s">
        <v>97</v>
      </c>
      <c r="J38" s="274"/>
      <c r="K38" s="274"/>
      <c r="L38" s="274"/>
      <c r="M38" s="274"/>
      <c r="N38" s="49" t="e">
        <f>#REF!</f>
        <v>#REF!</v>
      </c>
      <c r="O38" s="27" t="s">
        <v>74</v>
      </c>
      <c r="P38" s="30" t="s">
        <v>75</v>
      </c>
      <c r="Q38" s="277" t="e">
        <f>#REF!</f>
        <v>#REF!</v>
      </c>
      <c r="R38" s="277"/>
      <c r="S38" s="277"/>
      <c r="T38" s="277"/>
      <c r="U38" s="277"/>
      <c r="V38" s="30"/>
      <c r="W38" s="117"/>
      <c r="X38" s="117"/>
      <c r="Y38" s="27"/>
      <c r="Z38" s="27"/>
      <c r="AA38" s="27"/>
      <c r="AB38" s="27"/>
      <c r="AC38" s="275" t="e">
        <f t="shared" si="1"/>
        <v>#REF!</v>
      </c>
      <c r="AD38" s="276"/>
    </row>
    <row r="39" spans="1:31" s="32" customFormat="1" ht="16.5" customHeight="1" x14ac:dyDescent="0.3">
      <c r="A39" s="26"/>
      <c r="B39" s="27"/>
      <c r="C39" s="27"/>
      <c r="D39" s="28" t="s">
        <v>71</v>
      </c>
      <c r="E39" s="274" t="s">
        <v>76</v>
      </c>
      <c r="F39" s="274"/>
      <c r="G39" s="274"/>
      <c r="H39" s="27" t="s">
        <v>62</v>
      </c>
      <c r="I39" s="274" t="s">
        <v>98</v>
      </c>
      <c r="J39" s="274"/>
      <c r="K39" s="274"/>
      <c r="L39" s="274"/>
      <c r="M39" s="274"/>
      <c r="N39" s="49" t="e">
        <f>#REF!</f>
        <v>#REF!</v>
      </c>
      <c r="O39" s="27" t="s">
        <v>74</v>
      </c>
      <c r="P39" s="30" t="s">
        <v>75</v>
      </c>
      <c r="Q39" s="277" t="e">
        <f>#REF!</f>
        <v>#REF!</v>
      </c>
      <c r="R39" s="277"/>
      <c r="S39" s="277"/>
      <c r="T39" s="277"/>
      <c r="U39" s="277"/>
      <c r="V39" s="30"/>
      <c r="W39" s="117"/>
      <c r="X39" s="117"/>
      <c r="Y39" s="27"/>
      <c r="Z39" s="27"/>
      <c r="AA39" s="27"/>
      <c r="AB39" s="27"/>
      <c r="AC39" s="275" t="e">
        <f t="shared" si="1"/>
        <v>#REF!</v>
      </c>
      <c r="AD39" s="276"/>
    </row>
    <row r="40" spans="1:31" s="32" customFormat="1" ht="16.5" customHeight="1" x14ac:dyDescent="0.3">
      <c r="A40" s="26"/>
      <c r="B40" s="27"/>
      <c r="C40" s="27"/>
      <c r="D40" s="28" t="s">
        <v>71</v>
      </c>
      <c r="E40" s="274" t="s">
        <v>76</v>
      </c>
      <c r="F40" s="274"/>
      <c r="G40" s="274"/>
      <c r="H40" s="27" t="s">
        <v>62</v>
      </c>
      <c r="I40" s="274" t="s">
        <v>99</v>
      </c>
      <c r="J40" s="274"/>
      <c r="K40" s="274"/>
      <c r="L40" s="274"/>
      <c r="M40" s="274"/>
      <c r="N40" s="49" t="e">
        <f>#REF!</f>
        <v>#REF!</v>
      </c>
      <c r="O40" s="27" t="s">
        <v>74</v>
      </c>
      <c r="P40" s="30" t="s">
        <v>75</v>
      </c>
      <c r="Q40" s="277" t="e">
        <f>#REF!</f>
        <v>#REF!</v>
      </c>
      <c r="R40" s="277"/>
      <c r="S40" s="277"/>
      <c r="T40" s="277"/>
      <c r="U40" s="277"/>
      <c r="V40" s="30"/>
      <c r="W40" s="117"/>
      <c r="X40" s="117"/>
      <c r="Y40" s="27"/>
      <c r="Z40" s="27"/>
      <c r="AA40" s="27"/>
      <c r="AB40" s="27"/>
      <c r="AC40" s="275" t="e">
        <f t="shared" si="1"/>
        <v>#REF!</v>
      </c>
      <c r="AD40" s="276"/>
    </row>
    <row r="41" spans="1:31" s="32" customFormat="1" ht="16.5" customHeight="1" x14ac:dyDescent="0.3">
      <c r="A41" s="26"/>
      <c r="B41" s="27"/>
      <c r="C41" s="27"/>
      <c r="D41" s="28" t="s">
        <v>71</v>
      </c>
      <c r="E41" s="274" t="s">
        <v>76</v>
      </c>
      <c r="F41" s="274"/>
      <c r="G41" s="274"/>
      <c r="H41" s="27" t="s">
        <v>62</v>
      </c>
      <c r="I41" s="274" t="s">
        <v>26</v>
      </c>
      <c r="J41" s="274"/>
      <c r="K41" s="274"/>
      <c r="L41" s="274"/>
      <c r="M41" s="274"/>
      <c r="N41" s="49" t="e">
        <f>#REF!</f>
        <v>#REF!</v>
      </c>
      <c r="O41" s="27" t="s">
        <v>74</v>
      </c>
      <c r="P41" s="30" t="s">
        <v>75</v>
      </c>
      <c r="Q41" s="277" t="e">
        <f>#REF!</f>
        <v>#REF!</v>
      </c>
      <c r="R41" s="277"/>
      <c r="S41" s="277"/>
      <c r="T41" s="277"/>
      <c r="U41" s="277"/>
      <c r="V41" s="30"/>
      <c r="W41" s="117"/>
      <c r="X41" s="117"/>
      <c r="Y41" s="27"/>
      <c r="Z41" s="27"/>
      <c r="AA41" s="27"/>
      <c r="AB41" s="27"/>
      <c r="AC41" s="275" t="e">
        <f t="shared" si="1"/>
        <v>#REF!</v>
      </c>
      <c r="AD41" s="276"/>
    </row>
    <row r="42" spans="1:31" s="32" customFormat="1" ht="16.5" customHeight="1" x14ac:dyDescent="0.3">
      <c r="A42" s="26"/>
      <c r="B42" s="27"/>
      <c r="C42" s="27"/>
      <c r="D42" s="28" t="s">
        <v>71</v>
      </c>
      <c r="E42" s="274" t="s">
        <v>76</v>
      </c>
      <c r="F42" s="274"/>
      <c r="G42" s="274"/>
      <c r="H42" s="27" t="s">
        <v>62</v>
      </c>
      <c r="I42" s="274" t="s">
        <v>27</v>
      </c>
      <c r="J42" s="274"/>
      <c r="K42" s="274"/>
      <c r="L42" s="274"/>
      <c r="M42" s="274"/>
      <c r="N42" s="49" t="e">
        <f>#REF!</f>
        <v>#REF!</v>
      </c>
      <c r="O42" s="27" t="s">
        <v>74</v>
      </c>
      <c r="P42" s="30" t="s">
        <v>75</v>
      </c>
      <c r="Q42" s="277" t="e">
        <f>#REF!</f>
        <v>#REF!</v>
      </c>
      <c r="R42" s="277"/>
      <c r="S42" s="277"/>
      <c r="T42" s="277"/>
      <c r="U42" s="277"/>
      <c r="V42" s="30"/>
      <c r="W42" s="117"/>
      <c r="X42" s="29"/>
      <c r="Y42" s="27"/>
      <c r="Z42" s="27"/>
      <c r="AA42" s="27"/>
      <c r="AB42" s="27"/>
      <c r="AC42" s="275" t="e">
        <f>N42*Q42</f>
        <v>#REF!</v>
      </c>
      <c r="AD42" s="276"/>
    </row>
    <row r="43" spans="1:31" x14ac:dyDescent="0.3">
      <c r="A43" s="11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40"/>
    </row>
    <row r="44" spans="1:31" x14ac:dyDescent="0.3">
      <c r="A44" s="11"/>
      <c r="B44" s="13"/>
      <c r="C44" s="41" t="s">
        <v>80</v>
      </c>
      <c r="D44" s="292" t="s">
        <v>81</v>
      </c>
      <c r="E44" s="292"/>
      <c r="F44" s="292"/>
      <c r="G44" s="292"/>
      <c r="H44" s="292"/>
      <c r="I44" s="292"/>
      <c r="J44" s="292"/>
      <c r="K44" s="292"/>
      <c r="L44" s="292"/>
      <c r="M44" s="292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293" t="e">
        <f>AB9+AB26</f>
        <v>#REF!</v>
      </c>
      <c r="AB44" s="293"/>
      <c r="AC44" s="293"/>
      <c r="AD44" s="294"/>
      <c r="AE44" s="40"/>
    </row>
    <row r="45" spans="1:31" s="32" customFormat="1" ht="13.5" x14ac:dyDescent="0.3">
      <c r="A45" s="26"/>
      <c r="B45" s="27"/>
      <c r="C45" s="27"/>
      <c r="D45" s="28" t="s">
        <v>71</v>
      </c>
      <c r="E45" s="295" t="s">
        <v>72</v>
      </c>
      <c r="F45" s="295"/>
      <c r="G45" s="295"/>
      <c r="H45" s="27" t="s">
        <v>62</v>
      </c>
      <c r="I45" s="296">
        <f>SUM(AC10:AD13)+SUM(AC27:AD28)</f>
        <v>0</v>
      </c>
      <c r="J45" s="296"/>
      <c r="K45" s="296"/>
      <c r="L45" s="296"/>
      <c r="M45" s="296"/>
      <c r="N45" s="29"/>
      <c r="O45" s="119"/>
      <c r="P45" s="119"/>
      <c r="Q45" s="119"/>
      <c r="R45" s="119"/>
      <c r="S45" s="119"/>
      <c r="T45" s="119"/>
      <c r="U45" s="119"/>
      <c r="V45" s="27"/>
      <c r="W45" s="27"/>
      <c r="X45" s="27"/>
      <c r="Y45" s="27"/>
      <c r="Z45" s="27"/>
      <c r="AA45" s="27"/>
      <c r="AB45" s="27"/>
      <c r="AC45" s="27"/>
      <c r="AD45" s="42"/>
    </row>
    <row r="46" spans="1:31" s="32" customFormat="1" ht="13.5" x14ac:dyDescent="0.3">
      <c r="A46" s="26"/>
      <c r="B46" s="27"/>
      <c r="C46" s="27"/>
      <c r="D46" s="28" t="s">
        <v>71</v>
      </c>
      <c r="E46" s="274" t="s">
        <v>76</v>
      </c>
      <c r="F46" s="274"/>
      <c r="G46" s="274"/>
      <c r="H46" s="27" t="s">
        <v>62</v>
      </c>
      <c r="I46" s="296" t="e">
        <f>SUM(AC14:AD25)+SUM(AC29:AD43)</f>
        <v>#REF!</v>
      </c>
      <c r="J46" s="296"/>
      <c r="K46" s="296"/>
      <c r="L46" s="296"/>
      <c r="M46" s="296"/>
      <c r="N46" s="29"/>
      <c r="O46" s="119"/>
      <c r="P46" s="119"/>
      <c r="Q46" s="119"/>
      <c r="R46" s="119"/>
      <c r="S46" s="119"/>
      <c r="T46" s="119"/>
      <c r="U46" s="119"/>
      <c r="V46" s="27"/>
      <c r="W46" s="27"/>
      <c r="X46" s="27"/>
      <c r="Y46" s="27"/>
      <c r="Z46" s="27"/>
      <c r="AA46" s="27"/>
      <c r="AB46" s="27"/>
      <c r="AC46" s="27"/>
      <c r="AD46" s="42"/>
    </row>
    <row r="47" spans="1:31" x14ac:dyDescent="0.3">
      <c r="A47" s="11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4"/>
    </row>
    <row r="48" spans="1:31" x14ac:dyDescent="0.3">
      <c r="A48" s="11"/>
      <c r="B48" s="22" t="s">
        <v>82</v>
      </c>
      <c r="C48" s="284" t="s">
        <v>83</v>
      </c>
      <c r="D48" s="284"/>
      <c r="E48" s="284"/>
      <c r="F48" s="13" t="s">
        <v>62</v>
      </c>
      <c r="G48" s="13" t="s">
        <v>84</v>
      </c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4"/>
    </row>
    <row r="49" spans="1:30" ht="35.25" customHeight="1" x14ac:dyDescent="0.3">
      <c r="A49" s="11"/>
      <c r="B49" s="13"/>
      <c r="C49" s="13"/>
      <c r="D49" s="13"/>
      <c r="E49" s="13"/>
      <c r="F49" s="13"/>
      <c r="G49" s="285" t="s">
        <v>85</v>
      </c>
      <c r="H49" s="285"/>
      <c r="I49" s="285"/>
      <c r="J49" s="285"/>
      <c r="K49" s="285"/>
      <c r="L49" s="285"/>
      <c r="M49" s="285"/>
      <c r="N49" s="285"/>
      <c r="O49" s="285"/>
      <c r="P49" s="285"/>
      <c r="Q49" s="285"/>
      <c r="R49" s="285"/>
      <c r="S49" s="285"/>
      <c r="T49" s="285"/>
      <c r="U49" s="285"/>
      <c r="V49" s="285"/>
      <c r="W49" s="285"/>
      <c r="X49" s="285"/>
      <c r="Y49" s="285"/>
      <c r="Z49" s="285"/>
      <c r="AA49" s="285"/>
      <c r="AB49" s="285"/>
      <c r="AC49" s="120"/>
      <c r="AD49" s="14"/>
    </row>
    <row r="50" spans="1:30" ht="16.5" customHeight="1" x14ac:dyDescent="0.3">
      <c r="A50" s="11"/>
      <c r="B50" s="13"/>
      <c r="C50" s="13"/>
      <c r="D50" s="13"/>
      <c r="E50" s="13"/>
      <c r="F50" s="13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4"/>
    </row>
    <row r="51" spans="1:30" ht="69" customHeight="1" x14ac:dyDescent="0.3">
      <c r="A51" s="11"/>
      <c r="B51" s="286" t="s">
        <v>86</v>
      </c>
      <c r="C51" s="287"/>
      <c r="D51" s="287"/>
      <c r="E51" s="287"/>
      <c r="F51" s="287"/>
      <c r="G51" s="287"/>
      <c r="H51" s="287"/>
      <c r="I51" s="287"/>
      <c r="J51" s="287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287"/>
      <c r="W51" s="287"/>
      <c r="X51" s="287"/>
      <c r="Y51" s="287"/>
      <c r="Z51" s="287"/>
      <c r="AA51" s="287"/>
      <c r="AB51" s="287"/>
      <c r="AC51" s="288"/>
      <c r="AD51" s="14"/>
    </row>
    <row r="52" spans="1:30" ht="16.5" customHeight="1" thickBot="1" x14ac:dyDescent="0.35">
      <c r="A52" s="44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6"/>
    </row>
    <row r="53" spans="1:30" ht="32.25" customHeight="1" x14ac:dyDescent="0.3"/>
    <row r="54" spans="1:30" ht="32.25" customHeight="1" x14ac:dyDescent="0.3"/>
    <row r="55" spans="1:30" ht="32.25" customHeight="1" x14ac:dyDescent="0.3"/>
    <row r="56" spans="1:30" ht="32.25" customHeight="1" x14ac:dyDescent="0.3"/>
  </sheetData>
  <mergeCells count="136">
    <mergeCell ref="C48:E48"/>
    <mergeCell ref="G49:AB49"/>
    <mergeCell ref="B51:AC51"/>
    <mergeCell ref="D44:M44"/>
    <mergeCell ref="AA44:AD44"/>
    <mergeCell ref="E45:G45"/>
    <mergeCell ref="I45:M45"/>
    <mergeCell ref="E46:G46"/>
    <mergeCell ref="I46:M46"/>
    <mergeCell ref="E41:G41"/>
    <mergeCell ref="I41:M41"/>
    <mergeCell ref="Q41:U41"/>
    <mergeCell ref="AC41:AD41"/>
    <mergeCell ref="E42:G42"/>
    <mergeCell ref="I42:M42"/>
    <mergeCell ref="Q42:U42"/>
    <mergeCell ref="AC42:AD42"/>
    <mergeCell ref="E39:G39"/>
    <mergeCell ref="I39:M39"/>
    <mergeCell ref="Q39:U39"/>
    <mergeCell ref="AC39:AD39"/>
    <mergeCell ref="E40:G40"/>
    <mergeCell ref="I40:M40"/>
    <mergeCell ref="Q40:U40"/>
    <mergeCell ref="AC40:AD40"/>
    <mergeCell ref="E37:G37"/>
    <mergeCell ref="I37:M37"/>
    <mergeCell ref="Q37:U37"/>
    <mergeCell ref="AC37:AD37"/>
    <mergeCell ref="E38:G38"/>
    <mergeCell ref="I38:M38"/>
    <mergeCell ref="Q38:U38"/>
    <mergeCell ref="AC38:AD38"/>
    <mergeCell ref="E35:G35"/>
    <mergeCell ref="I35:M35"/>
    <mergeCell ref="Q35:U35"/>
    <mergeCell ref="AC35:AD35"/>
    <mergeCell ref="E36:G36"/>
    <mergeCell ref="I36:M36"/>
    <mergeCell ref="Q36:U36"/>
    <mergeCell ref="AC36:AD36"/>
    <mergeCell ref="E33:G33"/>
    <mergeCell ref="I33:M33"/>
    <mergeCell ref="Q33:U33"/>
    <mergeCell ref="AC33:AD33"/>
    <mergeCell ref="E34:G34"/>
    <mergeCell ref="I34:M34"/>
    <mergeCell ref="Q34:U34"/>
    <mergeCell ref="AC34:AD34"/>
    <mergeCell ref="E31:G31"/>
    <mergeCell ref="I31:M31"/>
    <mergeCell ref="Q31:U31"/>
    <mergeCell ref="AC31:AD31"/>
    <mergeCell ref="E32:G32"/>
    <mergeCell ref="I32:M32"/>
    <mergeCell ref="Q32:U32"/>
    <mergeCell ref="AC32:AD32"/>
    <mergeCell ref="E29:G29"/>
    <mergeCell ref="I29:M29"/>
    <mergeCell ref="Q29:U29"/>
    <mergeCell ref="AC29:AD29"/>
    <mergeCell ref="E30:G30"/>
    <mergeCell ref="I30:M30"/>
    <mergeCell ref="Q30:U30"/>
    <mergeCell ref="AC30:AD30"/>
    <mergeCell ref="D26:G26"/>
    <mergeCell ref="AB26:AD26"/>
    <mergeCell ref="E27:G27"/>
    <mergeCell ref="L27:M27"/>
    <mergeCell ref="Q27:U27"/>
    <mergeCell ref="W27:X27"/>
    <mergeCell ref="AC27:AD27"/>
    <mergeCell ref="E23:G23"/>
    <mergeCell ref="I23:M23"/>
    <mergeCell ref="Q23:U23"/>
    <mergeCell ref="AC23:AD23"/>
    <mergeCell ref="E24:G24"/>
    <mergeCell ref="I24:M24"/>
    <mergeCell ref="Q24:U24"/>
    <mergeCell ref="AC24:AD24"/>
    <mergeCell ref="E21:G21"/>
    <mergeCell ref="I21:M21"/>
    <mergeCell ref="Q21:U21"/>
    <mergeCell ref="AC21:AD21"/>
    <mergeCell ref="E22:G22"/>
    <mergeCell ref="I22:M22"/>
    <mergeCell ref="Q22:U22"/>
    <mergeCell ref="AC22:AD22"/>
    <mergeCell ref="E19:G19"/>
    <mergeCell ref="I19:M19"/>
    <mergeCell ref="Q19:U19"/>
    <mergeCell ref="AC19:AD19"/>
    <mergeCell ref="E20:G20"/>
    <mergeCell ref="I20:M20"/>
    <mergeCell ref="Q20:U20"/>
    <mergeCell ref="AC20:AD20"/>
    <mergeCell ref="E17:G17"/>
    <mergeCell ref="I17:M17"/>
    <mergeCell ref="Q17:U17"/>
    <mergeCell ref="AC17:AD17"/>
    <mergeCell ref="E18:G18"/>
    <mergeCell ref="I18:M18"/>
    <mergeCell ref="Q18:U18"/>
    <mergeCell ref="AC18:AD18"/>
    <mergeCell ref="E15:G15"/>
    <mergeCell ref="I15:M15"/>
    <mergeCell ref="Q15:U15"/>
    <mergeCell ref="AC15:AD15"/>
    <mergeCell ref="E16:G16"/>
    <mergeCell ref="I16:M16"/>
    <mergeCell ref="Q16:U16"/>
    <mergeCell ref="AC16:AD16"/>
    <mergeCell ref="L11:M11"/>
    <mergeCell ref="Q11:U11"/>
    <mergeCell ref="W11:X11"/>
    <mergeCell ref="AC11:AD11"/>
    <mergeCell ref="Q13:U13"/>
    <mergeCell ref="E14:G14"/>
    <mergeCell ref="I14:M14"/>
    <mergeCell ref="Q14:U14"/>
    <mergeCell ref="W14:X14"/>
    <mergeCell ref="AC14:AD14"/>
    <mergeCell ref="C8:E8"/>
    <mergeCell ref="D9:G9"/>
    <mergeCell ref="AB9:AD9"/>
    <mergeCell ref="E10:G10"/>
    <mergeCell ref="L10:M10"/>
    <mergeCell ref="Q10:U10"/>
    <mergeCell ref="W10:X10"/>
    <mergeCell ref="AC10:AD10"/>
    <mergeCell ref="A1:AD1"/>
    <mergeCell ref="C3:E3"/>
    <mergeCell ref="C4:E4"/>
    <mergeCell ref="C5:E5"/>
    <mergeCell ref="G6:L6"/>
    <mergeCell ref="M6:P6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공연</vt:lpstr>
      <vt:lpstr>공연,행사</vt:lpstr>
      <vt:lpstr>납부</vt:lpstr>
      <vt:lpstr>공연_납부(음향반사판)</vt:lpstr>
      <vt:lpstr>Sheet2</vt:lpstr>
      <vt:lpstr>공연!Print_Area</vt:lpstr>
      <vt:lpstr>'공연,행사'!Print_Area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</cp:lastModifiedBy>
  <cp:lastPrinted>2018-01-20T05:23:52Z</cp:lastPrinted>
  <dcterms:created xsi:type="dcterms:W3CDTF">2018-01-19T02:45:34Z</dcterms:created>
  <dcterms:modified xsi:type="dcterms:W3CDTF">2024-04-01T07:08:02Z</dcterms:modified>
</cp:coreProperties>
</file>